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東北支部\選手権大会\2024年選手権\審査部\申込書（元）\"/>
    </mc:Choice>
  </mc:AlternateContent>
  <xr:revisionPtr revIDLastSave="0" documentId="13_ncr:1_{D9D1AEF9-97D4-4196-B1E7-6F4C1E7918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BTF東北代表選考会 " sheetId="6" r:id="rId1"/>
  </sheets>
  <definedNames>
    <definedName name="_xlnm.Print_Area" localSheetId="0">'IBTF東北代表選考会 '!$A$1:$AF$60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8" i="6" l="1"/>
  <c r="AA62" i="6"/>
  <c r="AA64" i="6" s="1"/>
  <c r="AA61" i="6"/>
  <c r="AA63" i="6" s="1"/>
  <c r="N14" i="6"/>
  <c r="AI26" i="6" s="1"/>
  <c r="AR38" i="6"/>
  <c r="AR37" i="6"/>
  <c r="AR36" i="6"/>
  <c r="AR35" i="6"/>
  <c r="AR34" i="6"/>
  <c r="AR33" i="6"/>
  <c r="AR32" i="6"/>
  <c r="AR31" i="6"/>
  <c r="AR29" i="6"/>
  <c r="AQ38" i="6"/>
  <c r="AQ37" i="6"/>
  <c r="AQ36" i="6"/>
  <c r="AQ35" i="6"/>
  <c r="AQ34" i="6"/>
  <c r="AQ33" i="6"/>
  <c r="AQ32" i="6"/>
  <c r="AQ31" i="6"/>
  <c r="AR30" i="6"/>
  <c r="AQ30" i="6"/>
  <c r="AQ29" i="6"/>
  <c r="AP29" i="6"/>
  <c r="AP38" i="6"/>
  <c r="AP37" i="6"/>
  <c r="AP36" i="6"/>
  <c r="AP35" i="6"/>
  <c r="AP34" i="6"/>
  <c r="AP33" i="6"/>
  <c r="AP32" i="6"/>
  <c r="AP31" i="6"/>
  <c r="AP30" i="6"/>
  <c r="AO38" i="6"/>
  <c r="AO37" i="6"/>
  <c r="AO36" i="6"/>
  <c r="AO35" i="6"/>
  <c r="AO34" i="6"/>
  <c r="AO33" i="6"/>
  <c r="AO32" i="6"/>
  <c r="AO31" i="6"/>
  <c r="AO30" i="6"/>
  <c r="AO29" i="6"/>
  <c r="Z62" i="6"/>
  <c r="Z64" i="6" s="1"/>
  <c r="Z61" i="6"/>
  <c r="Z63" i="6" s="1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F61" i="6"/>
  <c r="AB61" i="6" l="1"/>
  <c r="AB62" i="6"/>
  <c r="AA65" i="6"/>
  <c r="W14" i="6" s="1"/>
  <c r="Z65" i="6"/>
  <c r="T14" i="6" s="1"/>
  <c r="AI28" i="6" s="1"/>
  <c r="AS33" i="6"/>
  <c r="AS29" i="6"/>
  <c r="AS34" i="6"/>
  <c r="AS30" i="6"/>
  <c r="AS38" i="6"/>
  <c r="AS37" i="6"/>
  <c r="AS31" i="6"/>
  <c r="AS36" i="6"/>
  <c r="AS32" i="6"/>
  <c r="AS35" i="6"/>
  <c r="AQ39" i="6"/>
  <c r="AO39" i="6"/>
  <c r="E60" i="6"/>
  <c r="E59" i="6"/>
  <c r="E51" i="6"/>
  <c r="E52" i="6"/>
  <c r="E53" i="6"/>
  <c r="E54" i="6"/>
  <c r="E55" i="6"/>
  <c r="E56" i="6"/>
  <c r="E57" i="6"/>
  <c r="E58" i="6"/>
  <c r="M15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V15" i="6" l="1"/>
  <c r="AI29" i="6"/>
  <c r="AK29" i="6" s="1"/>
  <c r="AC61" i="6"/>
  <c r="AK26" i="6"/>
  <c r="AS39" i="6" l="1"/>
  <c r="S15" i="6"/>
  <c r="Q14" i="6" l="1"/>
  <c r="AI27" i="6" s="1"/>
  <c r="AK27" i="6" l="1"/>
  <c r="Q18" i="6"/>
  <c r="P15" i="6"/>
  <c r="AK28" i="6"/>
  <c r="AK30" i="6" l="1"/>
  <c r="AK33" i="6" s="1"/>
  <c r="AB1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 ARAKAWA</author>
  </authors>
  <commentList>
    <comment ref="Z26" authorId="0" shapeId="0" xr:uid="{35354855-992F-45C6-99A1-15F7836D8351}">
      <text>
        <r>
          <rPr>
            <b/>
            <sz val="9"/>
            <color indexed="81"/>
            <rFont val="MS P ゴシック"/>
            <family val="3"/>
            <charset val="128"/>
          </rPr>
          <t>トワールチームは㋣
アーティスティックチームは㋐
を選択</t>
        </r>
      </text>
    </comment>
    <comment ref="AA26" authorId="0" shapeId="0" xr:uid="{5E141FA9-7327-4D49-9704-369DFCE3E3F2}">
      <text>
        <r>
          <rPr>
            <b/>
            <sz val="9"/>
            <color indexed="81"/>
            <rFont val="MS P ゴシック"/>
            <family val="3"/>
            <charset val="128"/>
          </rPr>
          <t>アーティスティックグループ
（20名以内）はグ1
（21名～30名）はグ2を選択</t>
        </r>
      </text>
    </comment>
  </commentList>
</comments>
</file>

<file path=xl/sharedStrings.xml><?xml version="1.0" encoding="utf-8"?>
<sst xmlns="http://schemas.openxmlformats.org/spreadsheetml/2006/main" count="123" uniqueCount="94">
  <si>
    <t>№</t>
    <phoneticPr fontId="1"/>
  </si>
  <si>
    <t>構成員ID</t>
    <rPh sb="0" eb="3">
      <t>コウセイイン</t>
    </rPh>
    <phoneticPr fontId="1"/>
  </si>
  <si>
    <t>団体ID</t>
    <rPh sb="0" eb="2">
      <t>ダンタイ</t>
    </rPh>
    <phoneticPr fontId="1"/>
  </si>
  <si>
    <t>団体ID</t>
    <rPh sb="0" eb="2">
      <t>ダンタイ</t>
    </rPh>
    <phoneticPr fontId="4"/>
  </si>
  <si>
    <t>ふりがな</t>
    <phoneticPr fontId="4"/>
  </si>
  <si>
    <t>団体名</t>
    <rPh sb="0" eb="2">
      <t>ダンタイ</t>
    </rPh>
    <rPh sb="2" eb="3">
      <t>メイ</t>
    </rPh>
    <phoneticPr fontId="4"/>
  </si>
  <si>
    <t>団体住所</t>
    <rPh sb="0" eb="2">
      <t>ダンタイ</t>
    </rPh>
    <rPh sb="2" eb="4">
      <t>ジュウショ</t>
    </rPh>
    <phoneticPr fontId="4"/>
  </si>
  <si>
    <t>団体連絡先</t>
    <rPh sb="0" eb="2">
      <t>ダンタイ</t>
    </rPh>
    <rPh sb="2" eb="5">
      <t>レンラクサキ</t>
    </rPh>
    <phoneticPr fontId="4"/>
  </si>
  <si>
    <t>電話</t>
    <rPh sb="0" eb="2">
      <t>デンワ</t>
    </rPh>
    <phoneticPr fontId="4"/>
  </si>
  <si>
    <t>ＦＡＸ</t>
    <phoneticPr fontId="4"/>
  </si>
  <si>
    <t>連絡責任者氏名</t>
    <rPh sb="0" eb="2">
      <t>レンラク</t>
    </rPh>
    <rPh sb="2" eb="5">
      <t>セキニンシャ</t>
    </rPh>
    <rPh sb="5" eb="7">
      <t>シメイ</t>
    </rPh>
    <phoneticPr fontId="4"/>
  </si>
  <si>
    <t>大会当日の
緊急連絡先</t>
    <rPh sb="0" eb="2">
      <t>タイカイ</t>
    </rPh>
    <rPh sb="2" eb="4">
      <t>トウジツ</t>
    </rPh>
    <rPh sb="6" eb="8">
      <t>キンキュウ</t>
    </rPh>
    <rPh sb="8" eb="10">
      <t>レンラク</t>
    </rPh>
    <rPh sb="10" eb="11">
      <t>サキ</t>
    </rPh>
    <phoneticPr fontId="4"/>
  </si>
  <si>
    <t>氏名</t>
    <rPh sb="0" eb="2">
      <t>シメイ</t>
    </rPh>
    <phoneticPr fontId="4"/>
  </si>
  <si>
    <t>携帯電話</t>
    <rPh sb="0" eb="2">
      <t>ケイタイ</t>
    </rPh>
    <rPh sb="2" eb="4">
      <t>デンワ</t>
    </rPh>
    <phoneticPr fontId="4"/>
  </si>
  <si>
    <t>名</t>
    <rPh sb="0" eb="1">
      <t>メイ</t>
    </rPh>
    <phoneticPr fontId="6"/>
  </si>
  <si>
    <t>組</t>
    <rPh sb="0" eb="1">
      <t>クミ</t>
    </rPh>
    <phoneticPr fontId="6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</si>
  <si>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</si>
  <si>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</si>
  <si>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</si>
  <si>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</si>
  <si>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</si>
  <si>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</si>
  <si>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</si>
  <si>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</si>
  <si>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</si>
  <si>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</si>
  <si>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〒　　　　-</t>
    <phoneticPr fontId="4"/>
  </si>
  <si>
    <t>参加人数</t>
    <rPh sb="0" eb="2">
      <t>サンカ</t>
    </rPh>
    <rPh sb="2" eb="4">
      <t>ニンズウ</t>
    </rPh>
    <phoneticPr fontId="1"/>
  </si>
  <si>
    <t>種目別金額</t>
    <rPh sb="0" eb="3">
      <t>シュモクベツ</t>
    </rPh>
    <rPh sb="3" eb="5">
      <t>キンガク</t>
    </rPh>
    <phoneticPr fontId="1"/>
  </si>
  <si>
    <t>種　目</t>
    <rPh sb="0" eb="1">
      <t>シュ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</si>
  <si>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</si>
  <si>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～参加費振込先～</t>
    <rPh sb="1" eb="4">
      <t>サンカヒ</t>
    </rPh>
    <rPh sb="4" eb="7">
      <t>フリコミサキ</t>
    </rPh>
    <phoneticPr fontId="1"/>
  </si>
  <si>
    <t>記　　号</t>
    <rPh sb="0" eb="1">
      <t>キ</t>
    </rPh>
    <rPh sb="3" eb="4">
      <t>ゴウ</t>
    </rPh>
    <phoneticPr fontId="1"/>
  </si>
  <si>
    <t>番　　号</t>
    <rPh sb="0" eb="1">
      <t>バン</t>
    </rPh>
    <rPh sb="3" eb="4">
      <t>ゴウ</t>
    </rPh>
    <phoneticPr fontId="1"/>
  </si>
  <si>
    <t>店　　名</t>
    <rPh sb="0" eb="1">
      <t>ミセ</t>
    </rPh>
    <rPh sb="3" eb="4">
      <t>ナ</t>
    </rPh>
    <phoneticPr fontId="1"/>
  </si>
  <si>
    <t>八四八（読み　ハチヨンハチ）</t>
    <rPh sb="0" eb="1">
      <t>ハチ</t>
    </rPh>
    <rPh sb="1" eb="2">
      <t>ヨン</t>
    </rPh>
    <rPh sb="2" eb="3">
      <t>ハチ</t>
    </rPh>
    <rPh sb="4" eb="5">
      <t>ヨ</t>
    </rPh>
    <phoneticPr fontId="1"/>
  </si>
  <si>
    <t>預金科目</t>
    <rPh sb="0" eb="2">
      <t>ヨキン</t>
    </rPh>
    <rPh sb="2" eb="4">
      <t>カモク</t>
    </rPh>
    <phoneticPr fontId="1"/>
  </si>
  <si>
    <t>普通預金</t>
    <rPh sb="0" eb="2">
      <t>フツウ</t>
    </rPh>
    <rPh sb="2" eb="4">
      <t>ヨキン</t>
    </rPh>
    <phoneticPr fontId="1"/>
  </si>
  <si>
    <t>※団体名のみ記入すること</t>
    <rPh sb="1" eb="3">
      <t>ダンタイ</t>
    </rPh>
    <rPh sb="3" eb="4">
      <t>メイ</t>
    </rPh>
    <rPh sb="6" eb="8">
      <t>キニュウ</t>
    </rPh>
    <phoneticPr fontId="1"/>
  </si>
  <si>
    <t>口座名</t>
    <rPh sb="0" eb="1">
      <t>クチ</t>
    </rPh>
    <rPh sb="1" eb="2">
      <t>ザ</t>
    </rPh>
    <rPh sb="2" eb="3">
      <t>メイ</t>
    </rPh>
    <phoneticPr fontId="1"/>
  </si>
  <si>
    <t>〇ゆうちょ銀行</t>
    <rPh sb="5" eb="7">
      <t>ギンコウ</t>
    </rPh>
    <phoneticPr fontId="1"/>
  </si>
  <si>
    <t>口座番号</t>
    <rPh sb="0" eb="2">
      <t>コウザ</t>
    </rPh>
    <rPh sb="2" eb="4">
      <t>バンゴウ</t>
    </rPh>
    <phoneticPr fontId="1"/>
  </si>
  <si>
    <t>名前
※姓名の間に
全角スペース</t>
    <rPh sb="0" eb="2">
      <t>ナマエ</t>
    </rPh>
    <phoneticPr fontId="1"/>
  </si>
  <si>
    <r>
      <t>ふりがな
（全角ひらがな）
※</t>
    </r>
    <r>
      <rPr>
        <b/>
        <sz val="12"/>
        <color theme="1"/>
        <rFont val="ＭＳ Ｐゴシック"/>
        <family val="3"/>
        <charset val="128"/>
        <scheme val="minor"/>
      </rPr>
      <t>姓名の間に
全角スペース</t>
    </r>
    <rPh sb="6" eb="8">
      <t>ゼンカク</t>
    </rPh>
    <rPh sb="15" eb="16">
      <t>セイ</t>
    </rPh>
    <rPh sb="16" eb="17">
      <t>メイ</t>
    </rPh>
    <rPh sb="18" eb="19">
      <t>アイダ</t>
    </rPh>
    <rPh sb="21" eb="23">
      <t>ゼンカク</t>
    </rPh>
    <phoneticPr fontId="1"/>
  </si>
  <si>
    <t>※部門のペア同士で同じ番号を選択</t>
    <rPh sb="1" eb="3">
      <t>ブモン</t>
    </rPh>
    <rPh sb="6" eb="8">
      <t>ドウシ</t>
    </rPh>
    <rPh sb="9" eb="10">
      <t>オナ</t>
    </rPh>
    <rPh sb="11" eb="13">
      <t>バンゴウ</t>
    </rPh>
    <rPh sb="14" eb="16">
      <t>センタク</t>
    </rPh>
    <phoneticPr fontId="1"/>
  </si>
  <si>
    <t>ゼンニホンバトントワーリング</t>
    <phoneticPr fontId="1"/>
  </si>
  <si>
    <t>センシュケントウホクシブタイカイ</t>
    <phoneticPr fontId="1"/>
  </si>
  <si>
    <t>〇ゆうちょ銀行以外</t>
    <rPh sb="5" eb="7">
      <t>ギンコウ</t>
    </rPh>
    <rPh sb="7" eb="9">
      <t>イガイ</t>
    </rPh>
    <phoneticPr fontId="1"/>
  </si>
  <si>
    <t>メールアドレス</t>
    <phoneticPr fontId="1"/>
  </si>
  <si>
    <t>※№の部分に入力すると実人数がカウントされます。</t>
    <rPh sb="3" eb="5">
      <t>ブブン</t>
    </rPh>
    <rPh sb="6" eb="8">
      <t>ニュウリョク</t>
    </rPh>
    <rPh sb="11" eb="12">
      <t>ジツ</t>
    </rPh>
    <rPh sb="12" eb="13">
      <t>ニン</t>
    </rPh>
    <rPh sb="13" eb="14">
      <t>スウ</t>
    </rPh>
    <phoneticPr fontId="1"/>
  </si>
  <si>
    <t>全国推薦希望</t>
    <rPh sb="0" eb="2">
      <t>ゼンコク</t>
    </rPh>
    <rPh sb="2" eb="4">
      <t>スイセン</t>
    </rPh>
    <rPh sb="4" eb="6">
      <t>キボウ</t>
    </rPh>
    <phoneticPr fontId="1"/>
  </si>
  <si>
    <t>※手数料はご負担ください</t>
    <phoneticPr fontId="1"/>
  </si>
  <si>
    <t>◆IBTF種目</t>
    <rPh sb="5" eb="7">
      <t>シュモク</t>
    </rPh>
    <phoneticPr fontId="4"/>
  </si>
  <si>
    <t>ジュニア</t>
    <phoneticPr fontId="1"/>
  </si>
  <si>
    <t>女子ジュニア</t>
    <rPh sb="0" eb="2">
      <t>ジョシ</t>
    </rPh>
    <phoneticPr fontId="1"/>
  </si>
  <si>
    <t>女子シニア</t>
    <rPh sb="0" eb="2">
      <t>ジョシ</t>
    </rPh>
    <phoneticPr fontId="1"/>
  </si>
  <si>
    <t>男子ジュニア</t>
    <rPh sb="0" eb="2">
      <t>ダンシ</t>
    </rPh>
    <phoneticPr fontId="1"/>
  </si>
  <si>
    <t>男子シニア</t>
    <rPh sb="0" eb="2">
      <t>ダンシ</t>
    </rPh>
    <phoneticPr fontId="1"/>
  </si>
  <si>
    <t>シニア</t>
    <phoneticPr fontId="1"/>
  </si>
  <si>
    <t>参加のべ人数</t>
    <rPh sb="0" eb="2">
      <t>サンカ</t>
    </rPh>
    <rPh sb="4" eb="5">
      <t>ニン</t>
    </rPh>
    <phoneticPr fontId="6"/>
  </si>
  <si>
    <t>参加実人数</t>
    <rPh sb="0" eb="2">
      <t>サンカ</t>
    </rPh>
    <rPh sb="2" eb="3">
      <t>ジツ</t>
    </rPh>
    <rPh sb="3" eb="5">
      <t>ニンズウ</t>
    </rPh>
    <phoneticPr fontId="6"/>
  </si>
  <si>
    <t>◆プログラム【団体1部、団体登録引率者、選手各1部配布】</t>
    <rPh sb="7" eb="9">
      <t>ダンタイ</t>
    </rPh>
    <rPh sb="10" eb="11">
      <t>ブ</t>
    </rPh>
    <rPh sb="12" eb="14">
      <t>ダンタイ</t>
    </rPh>
    <rPh sb="14" eb="16">
      <t>トウロク</t>
    </rPh>
    <rPh sb="16" eb="19">
      <t>インソツシャ</t>
    </rPh>
    <rPh sb="20" eb="22">
      <t>センシュ</t>
    </rPh>
    <rPh sb="22" eb="23">
      <t>カク</t>
    </rPh>
    <rPh sb="24" eb="25">
      <t>ブ</t>
    </rPh>
    <rPh sb="25" eb="27">
      <t>ハイフ</t>
    </rPh>
    <phoneticPr fontId="1"/>
  </si>
  <si>
    <t>諸経費</t>
    <rPh sb="0" eb="3">
      <t>ショケイヒ</t>
    </rPh>
    <phoneticPr fontId="1"/>
  </si>
  <si>
    <t xml:space="preserve">  </t>
    <phoneticPr fontId="1"/>
  </si>
  <si>
    <t>年</t>
  </si>
  <si>
    <t>月</t>
  </si>
  <si>
    <t>日</t>
  </si>
  <si>
    <t>※同チームで同じ記号を選択</t>
    <rPh sb="1" eb="2">
      <t>ドウ</t>
    </rPh>
    <rPh sb="6" eb="7">
      <t>オナ</t>
    </rPh>
    <rPh sb="8" eb="10">
      <t>キゴウ</t>
    </rPh>
    <rPh sb="11" eb="13">
      <t>センタク</t>
    </rPh>
    <phoneticPr fontId="1"/>
  </si>
  <si>
    <t>【出場種目】※同一選手の出場は、3種目の中から、2種目までとし、補欠も同様とする。</t>
    <rPh sb="1" eb="3">
      <t>シュツジョウ</t>
    </rPh>
    <rPh sb="3" eb="5">
      <t>シュモク</t>
    </rPh>
    <phoneticPr fontId="1"/>
  </si>
  <si>
    <t>2025年IBTF世界テクニカルバトントワーリング選手権大会日本代表選考会東北支部予選会申込書</t>
    <rPh sb="4" eb="5">
      <t>ネン</t>
    </rPh>
    <rPh sb="9" eb="11">
      <t>セカイ</t>
    </rPh>
    <rPh sb="25" eb="30">
      <t>センシュケンタイカイ</t>
    </rPh>
    <rPh sb="30" eb="34">
      <t>ニホンダイヒョウ</t>
    </rPh>
    <rPh sb="34" eb="37">
      <t>センコウカイ</t>
    </rPh>
    <rPh sb="37" eb="41">
      <t>トウホクシブ</t>
    </rPh>
    <rPh sb="41" eb="44">
      <t>ヨセンカイ</t>
    </rPh>
    <phoneticPr fontId="4"/>
  </si>
  <si>
    <t>ソロ</t>
    <phoneticPr fontId="1"/>
  </si>
  <si>
    <t>トゥーバトン</t>
    <phoneticPr fontId="1"/>
  </si>
  <si>
    <t>スリーバトン</t>
    <phoneticPr fontId="1"/>
  </si>
  <si>
    <t>アーティスティックトワール</t>
    <phoneticPr fontId="1"/>
  </si>
  <si>
    <t>個人競技</t>
    <rPh sb="0" eb="4">
      <t>コジンキョウギ</t>
    </rPh>
    <phoneticPr fontId="1"/>
  </si>
  <si>
    <t>ペア競技</t>
    <rPh sb="2" eb="4">
      <t>キョウギ</t>
    </rPh>
    <phoneticPr fontId="1"/>
  </si>
  <si>
    <t>デュエット</t>
    <phoneticPr fontId="1"/>
  </si>
  <si>
    <t>アーティスティック
ペア</t>
    <phoneticPr fontId="1"/>
  </si>
  <si>
    <t>チーム競技</t>
    <rPh sb="3" eb="5">
      <t>キョウギ</t>
    </rPh>
    <phoneticPr fontId="1"/>
  </si>
  <si>
    <t>アーティスティックチーム
トワールチーム</t>
    <phoneticPr fontId="1"/>
  </si>
  <si>
    <t xml:space="preserve">アーティスティック
　　　　　　グループ
</t>
    <phoneticPr fontId="1"/>
  </si>
  <si>
    <t>ペア競技</t>
    <rPh sb="2" eb="4">
      <t>キョウギ</t>
    </rPh>
    <phoneticPr fontId="6"/>
  </si>
  <si>
    <t>チーム競技</t>
    <rPh sb="3" eb="5">
      <t>キョウギ</t>
    </rPh>
    <phoneticPr fontId="6"/>
  </si>
  <si>
    <t>ｸﾞﾙｰﾌﾟ</t>
    <phoneticPr fontId="6"/>
  </si>
  <si>
    <t>※1グループ
21名～30名</t>
    <rPh sb="9" eb="10">
      <t>メイ</t>
    </rPh>
    <rPh sb="13" eb="14">
      <t>メイ</t>
    </rPh>
    <phoneticPr fontId="1"/>
  </si>
  <si>
    <t>※アーティステックチーム及び
1グループ20名以内</t>
    <rPh sb="12" eb="13">
      <t>オヨ</t>
    </rPh>
    <rPh sb="22" eb="25">
      <t>メイイナイ</t>
    </rPh>
    <phoneticPr fontId="1"/>
  </si>
  <si>
    <t>【ペア競技の入力例】</t>
    <rPh sb="3" eb="5">
      <t>キョウギ</t>
    </rPh>
    <rPh sb="6" eb="8">
      <t>ニュウリョク</t>
    </rPh>
    <rPh sb="8" eb="9">
      <t>レイ</t>
    </rPh>
    <phoneticPr fontId="1"/>
  </si>
  <si>
    <t>【チーム競技の入力例】</t>
    <rPh sb="4" eb="6">
      <t>キョウギ</t>
    </rPh>
    <rPh sb="7" eb="9">
      <t>ニュウリョク</t>
    </rPh>
    <rPh sb="9" eb="10">
      <t>レイ</t>
    </rPh>
    <phoneticPr fontId="1"/>
  </si>
  <si>
    <t>デュエット</t>
    <phoneticPr fontId="1"/>
  </si>
  <si>
    <t>個人競技</t>
    <rPh sb="0" eb="2">
      <t>コジン</t>
    </rPh>
    <rPh sb="2" eb="4">
      <t>キョウギ</t>
    </rPh>
    <phoneticPr fontId="1"/>
  </si>
  <si>
    <r>
      <t>◆団体登録引率者は、</t>
    </r>
    <r>
      <rPr>
        <sz val="10.5"/>
        <color rgb="FFFF0000"/>
        <rFont val="Century"/>
        <family val="1"/>
      </rPr>
      <t>1</t>
    </r>
    <r>
      <rPr>
        <sz val="10.5"/>
        <color rgb="FFFF0000"/>
        <rFont val="ＭＳ 明朝"/>
        <family val="1"/>
        <charset val="128"/>
      </rPr>
      <t>名分は無料。</t>
    </r>
    <r>
      <rPr>
        <sz val="10.5"/>
        <color rgb="FFFF0000"/>
        <rFont val="Century"/>
        <family val="1"/>
      </rPr>
      <t>2</t>
    </r>
    <r>
      <rPr>
        <sz val="10.5"/>
        <color rgb="FFFF0000"/>
        <rFont val="ＭＳ 明朝"/>
        <family val="1"/>
        <charset val="128"/>
      </rPr>
      <t>名以上希望の場合は</t>
    </r>
    <r>
      <rPr>
        <sz val="10.5"/>
        <color rgb="FFFF0000"/>
        <rFont val="ＭＳ ゴシック"/>
        <family val="3"/>
        <charset val="128"/>
      </rPr>
      <t>入場券販売と一緒に申込する。</t>
    </r>
    <phoneticPr fontId="1"/>
  </si>
  <si>
    <t>◆団　体
参 加 費
(1団体）</t>
    <rPh sb="1" eb="2">
      <t>ダン</t>
    </rPh>
    <rPh sb="3" eb="4">
      <t>カラダ</t>
    </rPh>
    <rPh sb="5" eb="6">
      <t>サン</t>
    </rPh>
    <rPh sb="7" eb="8">
      <t>カ</t>
    </rPh>
    <rPh sb="9" eb="10">
      <t>ヒ</t>
    </rPh>
    <rPh sb="13" eb="15">
      <t>ダンタイ</t>
    </rPh>
    <phoneticPr fontId="1"/>
  </si>
  <si>
    <t>大会参加振込金額</t>
    <rPh sb="0" eb="2">
      <t>タイカイ</t>
    </rPh>
    <rPh sb="2" eb="4">
      <t>サンカ</t>
    </rPh>
    <rPh sb="4" eb="6">
      <t>フリコミ</t>
    </rPh>
    <rPh sb="6" eb="8">
      <t>キンガク</t>
    </rPh>
    <phoneticPr fontId="1"/>
  </si>
  <si>
    <t>※水色の部分のみ記入可能</t>
    <rPh sb="1" eb="3">
      <t>ミズイロ</t>
    </rPh>
    <rPh sb="4" eb="6">
      <t>ブブン</t>
    </rPh>
    <rPh sb="8" eb="10">
      <t>キニュウ</t>
    </rPh>
    <rPh sb="10" eb="12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</si>
</sst>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176" formatCode="[&lt;=999]000;[&lt;=9999]000\-00;000\-0000"/>
    <numFmt numFmtId="177" formatCode="&quot;¥&quot;#,##0_);[Red]\(&quot;¥&quot;#,##0\)"/>
    <numFmt numFmtId="178" formatCode="00000000"/>
    <numFmt numFmtId="179" formatCode="####&quot;年&quot;"/>
    <numFmt numFmtId="180" formatCode="0_ "/>
    <numFmt numFmtId="181" formatCode="0_ ;[Red]\-0\ "/>
    <numFmt numFmtId="182" formatCode="##&quot;月&quot;"/>
    <numFmt numFmtId="183" formatCode="##&quot;日&quot;"/>
    <numFmt numFmtId="184" formatCode="[&lt;=99999999]####\-####;\(00\)\ ####\-####"/>
  </numFmts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.5"/>
      <color rgb="FFFF0000"/>
      <name val="ＭＳ 明朝"/>
      <family val="1"/>
      <charset val="128"/>
    </font>
    <font>
      <sz val="10.5"/>
      <color rgb="FFFF0000"/>
      <name val="Century"/>
      <family val="1"/>
    </font>
    <font>
      <sz val="10.5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9" fillId="0" borderId="0" xfId="0" applyFont="1">
      <alignment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42" fontId="9" fillId="0" borderId="0" xfId="0" applyNumberFormat="1" applyFont="1" applyAlignment="1"/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Alignment="1">
      <alignment horizontal="center" shrinkToFit="1"/>
    </xf>
    <xf numFmtId="0" fontId="8" fillId="0" borderId="0" xfId="0" applyFont="1" applyAlignment="1"/>
    <xf numFmtId="0" fontId="8" fillId="0" borderId="8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38" fontId="9" fillId="0" borderId="0" xfId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0" fillId="0" borderId="0" xfId="1" applyFo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top" textRotation="255" shrinkToFit="1"/>
    </xf>
    <xf numFmtId="0" fontId="21" fillId="0" borderId="0" xfId="0" applyFont="1">
      <alignment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3" borderId="1" xfId="0" applyFill="1" applyBorder="1" applyProtection="1">
      <alignment vertical="center"/>
      <protection locked="0"/>
    </xf>
    <xf numFmtId="178" fontId="0" fillId="3" borderId="1" xfId="0" applyNumberFormat="1" applyFill="1" applyBorder="1" applyProtection="1">
      <alignment vertical="center"/>
      <protection locked="0"/>
    </xf>
    <xf numFmtId="179" fontId="0" fillId="3" borderId="0" xfId="0" applyNumberFormat="1" applyFill="1" applyAlignment="1" applyProtection="1">
      <alignment horizontal="right"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5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16" xfId="0" applyFont="1" applyBorder="1" applyAlignment="1">
      <alignment vertical="top" shrinkToFit="1"/>
    </xf>
    <xf numFmtId="0" fontId="19" fillId="0" borderId="0" xfId="0" applyFont="1" applyAlignment="1">
      <alignment vertical="center" textRotation="255" shrinkToFit="1"/>
    </xf>
    <xf numFmtId="0" fontId="0" fillId="0" borderId="0" xfId="0" applyProtection="1">
      <alignment vertical="center"/>
      <protection locked="0"/>
    </xf>
    <xf numFmtId="180" fontId="5" fillId="0" borderId="0" xfId="0" applyNumberFormat="1" applyFont="1">
      <alignment vertical="center"/>
    </xf>
    <xf numFmtId="180" fontId="0" fillId="0" borderId="0" xfId="0" applyNumberFormat="1">
      <alignment vertical="center"/>
    </xf>
    <xf numFmtId="180" fontId="8" fillId="0" borderId="0" xfId="0" applyNumberFormat="1" applyFont="1">
      <alignment vertical="center"/>
    </xf>
    <xf numFmtId="180" fontId="10" fillId="0" borderId="0" xfId="0" applyNumberFormat="1" applyFont="1">
      <alignment vertical="center"/>
    </xf>
    <xf numFmtId="181" fontId="5" fillId="0" borderId="0" xfId="0" applyNumberFormat="1" applyFont="1">
      <alignment vertical="center"/>
    </xf>
    <xf numFmtId="181" fontId="0" fillId="0" borderId="0" xfId="0" applyNumberFormat="1">
      <alignment vertical="center"/>
    </xf>
    <xf numFmtId="181" fontId="10" fillId="0" borderId="0" xfId="0" applyNumberFormat="1" applyFont="1" applyAlignment="1">
      <alignment horizontal="center" vertical="center"/>
    </xf>
    <xf numFmtId="181" fontId="8" fillId="0" borderId="0" xfId="0" applyNumberFormat="1" applyFont="1">
      <alignment vertical="center"/>
    </xf>
    <xf numFmtId="181" fontId="10" fillId="0" borderId="0" xfId="0" applyNumberFormat="1" applyFont="1">
      <alignment vertical="center"/>
    </xf>
    <xf numFmtId="181" fontId="0" fillId="0" borderId="0" xfId="1" applyNumberFormat="1" applyFont="1" applyProtection="1">
      <alignment vertical="center"/>
    </xf>
    <xf numFmtId="0" fontId="0" fillId="0" borderId="0" xfId="0" applyProtection="1">
      <alignment vertical="center"/>
      <protection hidden="1"/>
    </xf>
    <xf numFmtId="0" fontId="13" fillId="0" borderId="8" xfId="0" applyFont="1" applyBorder="1" applyProtection="1">
      <alignment vertical="center"/>
      <protection hidden="1"/>
    </xf>
    <xf numFmtId="0" fontId="8" fillId="0" borderId="7" xfId="0" applyFont="1" applyBorder="1" applyAlignment="1" applyProtection="1">
      <alignment horizontal="center" vertical="center" shrinkToFit="1"/>
      <protection hidden="1"/>
    </xf>
    <xf numFmtId="0" fontId="8" fillId="0" borderId="3" xfId="0" applyFont="1" applyBorder="1" applyProtection="1">
      <alignment vertical="center"/>
      <protection hidden="1"/>
    </xf>
    <xf numFmtId="0" fontId="8" fillId="0" borderId="7" xfId="0" applyFont="1" applyBorder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24" fillId="0" borderId="0" xfId="0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5" fontId="24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wrapText="1" shrinkToFit="1"/>
    </xf>
    <xf numFmtId="0" fontId="13" fillId="0" borderId="0" xfId="0" applyFont="1">
      <alignment vertical="center"/>
    </xf>
    <xf numFmtId="0" fontId="27" fillId="0" borderId="0" xfId="0" applyFont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25" fillId="0" borderId="17" xfId="0" applyFont="1" applyBorder="1" applyProtection="1">
      <alignment vertical="center"/>
      <protection hidden="1"/>
    </xf>
    <xf numFmtId="0" fontId="25" fillId="0" borderId="7" xfId="0" applyFont="1" applyBorder="1" applyProtection="1">
      <alignment vertical="center"/>
      <protection hidden="1"/>
    </xf>
    <xf numFmtId="0" fontId="8" fillId="0" borderId="2" xfId="0" applyFont="1" applyBorder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26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textRotation="255" shrinkToFit="1"/>
    </xf>
    <xf numFmtId="0" fontId="2" fillId="0" borderId="4" xfId="0" applyFont="1" applyBorder="1" applyAlignment="1">
      <alignment horizontal="center" vertical="top" textRotation="255" shrinkToFit="1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top" textRotation="255" shrinkToFit="1"/>
    </xf>
    <xf numFmtId="180" fontId="8" fillId="0" borderId="0" xfId="0" applyNumberFormat="1" applyFont="1" applyAlignment="1">
      <alignment horizontal="center" vertical="center"/>
    </xf>
    <xf numFmtId="0" fontId="3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top" textRotation="255"/>
    </xf>
    <xf numFmtId="0" fontId="17" fillId="0" borderId="14" xfId="0" applyFont="1" applyBorder="1" applyAlignment="1">
      <alignment horizontal="center" vertical="top" textRotation="255"/>
    </xf>
    <xf numFmtId="0" fontId="17" fillId="0" borderId="12" xfId="0" applyFont="1" applyBorder="1" applyAlignment="1">
      <alignment horizontal="center" vertical="top" textRotation="255"/>
    </xf>
    <xf numFmtId="0" fontId="17" fillId="0" borderId="4" xfId="0" applyFont="1" applyBorder="1" applyAlignment="1">
      <alignment horizontal="center" vertical="top" textRotation="255" shrinkToFit="1"/>
    </xf>
    <xf numFmtId="0" fontId="17" fillId="0" borderId="5" xfId="0" applyFont="1" applyBorder="1" applyAlignment="1">
      <alignment horizontal="center" vertical="top" textRotation="255" shrinkToFit="1"/>
    </xf>
    <xf numFmtId="0" fontId="17" fillId="0" borderId="6" xfId="0" applyFont="1" applyBorder="1" applyAlignment="1">
      <alignment horizontal="center" vertical="top" textRotation="255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42" fontId="10" fillId="0" borderId="20" xfId="0" applyNumberFormat="1" applyFont="1" applyBorder="1" applyAlignment="1" applyProtection="1">
      <alignment horizontal="center" vertical="center"/>
      <protection hidden="1"/>
    </xf>
    <xf numFmtId="42" fontId="10" fillId="0" borderId="18" xfId="0" applyNumberFormat="1" applyFont="1" applyBorder="1" applyAlignment="1" applyProtection="1">
      <alignment horizontal="center" vertical="center"/>
      <protection hidden="1"/>
    </xf>
    <xf numFmtId="38" fontId="9" fillId="0" borderId="8" xfId="1" applyFont="1" applyFill="1" applyBorder="1" applyAlignment="1" applyProtection="1">
      <alignment horizontal="center" vertical="center"/>
      <protection hidden="1"/>
    </xf>
    <xf numFmtId="177" fontId="18" fillId="0" borderId="44" xfId="0" applyNumberFormat="1" applyFont="1" applyBorder="1" applyAlignment="1" applyProtection="1">
      <alignment horizontal="center" vertical="center"/>
      <protection hidden="1"/>
    </xf>
    <xf numFmtId="177" fontId="18" fillId="0" borderId="1" xfId="0" applyNumberFormat="1" applyFont="1" applyBorder="1" applyAlignment="1" applyProtection="1">
      <alignment horizontal="center" vertical="center"/>
      <protection hidden="1"/>
    </xf>
    <xf numFmtId="177" fontId="18" fillId="0" borderId="45" xfId="0" applyNumberFormat="1" applyFont="1" applyBorder="1" applyAlignment="1" applyProtection="1">
      <alignment horizontal="center" vertical="center"/>
      <protection hidden="1"/>
    </xf>
    <xf numFmtId="177" fontId="18" fillId="0" borderId="46" xfId="0" applyNumberFormat="1" applyFont="1" applyBorder="1" applyAlignment="1" applyProtection="1">
      <alignment horizontal="center" vertical="center"/>
      <protection hidden="1"/>
    </xf>
    <xf numFmtId="177" fontId="18" fillId="0" borderId="47" xfId="0" applyNumberFormat="1" applyFont="1" applyBorder="1" applyAlignment="1" applyProtection="1">
      <alignment horizontal="center" vertical="center"/>
      <protection hidden="1"/>
    </xf>
    <xf numFmtId="177" fontId="18" fillId="0" borderId="48" xfId="0" applyNumberFormat="1" applyFont="1" applyBorder="1" applyAlignment="1" applyProtection="1">
      <alignment horizontal="center" vertical="center"/>
      <protection hidden="1"/>
    </xf>
    <xf numFmtId="6" fontId="15" fillId="0" borderId="31" xfId="1" applyNumberFormat="1" applyFont="1" applyBorder="1" applyAlignment="1" applyProtection="1">
      <alignment horizontal="center" vertical="center"/>
    </xf>
    <xf numFmtId="6" fontId="15" fillId="0" borderId="32" xfId="1" applyNumberFormat="1" applyFont="1" applyBorder="1" applyAlignment="1" applyProtection="1">
      <alignment horizontal="center" vertical="center"/>
    </xf>
    <xf numFmtId="6" fontId="15" fillId="0" borderId="33" xfId="1" applyNumberFormat="1" applyFont="1" applyBorder="1" applyAlignment="1" applyProtection="1">
      <alignment horizontal="center" vertical="center"/>
    </xf>
    <xf numFmtId="42" fontId="10" fillId="0" borderId="19" xfId="0" applyNumberFormat="1" applyFont="1" applyBorder="1" applyAlignment="1" applyProtection="1">
      <alignment horizontal="center" vertical="center"/>
      <protection hidden="1"/>
    </xf>
    <xf numFmtId="0" fontId="36" fillId="0" borderId="16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19" fillId="0" borderId="1" xfId="0" applyFont="1" applyBorder="1" applyAlignment="1">
      <alignment horizontal="center" vertical="top" textRotation="255" shrinkToFit="1"/>
    </xf>
    <xf numFmtId="0" fontId="19" fillId="0" borderId="4" xfId="0" applyFont="1" applyBorder="1" applyAlignment="1">
      <alignment horizontal="center" vertical="top" textRotation="255" shrinkToFit="1"/>
    </xf>
    <xf numFmtId="0" fontId="19" fillId="0" borderId="5" xfId="0" applyFont="1" applyBorder="1" applyAlignment="1">
      <alignment horizontal="center" vertical="top" textRotation="255" shrinkToFit="1"/>
    </xf>
    <xf numFmtId="0" fontId="19" fillId="0" borderId="6" xfId="0" applyFont="1" applyBorder="1" applyAlignment="1">
      <alignment horizontal="center" vertical="top" textRotation="255" shrinkToFit="1"/>
    </xf>
    <xf numFmtId="0" fontId="1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 shrinkToFit="1"/>
      <protection locked="0"/>
    </xf>
    <xf numFmtId="0" fontId="7" fillId="3" borderId="10" xfId="0" applyFont="1" applyFill="1" applyBorder="1" applyAlignment="1" applyProtection="1">
      <alignment horizontal="center" vertical="center" shrinkToFit="1"/>
      <protection locked="0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0" fontId="7" fillId="3" borderId="13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horizontal="left" shrinkToFit="1"/>
    </xf>
    <xf numFmtId="0" fontId="20" fillId="0" borderId="0" xfId="0" applyFont="1" applyAlignment="1">
      <alignment horizontal="center"/>
    </xf>
    <xf numFmtId="182" fontId="0" fillId="3" borderId="8" xfId="0" applyNumberFormat="1" applyFill="1" applyBorder="1" applyAlignment="1" applyProtection="1">
      <alignment horizontal="right" vertical="center"/>
      <protection locked="0"/>
    </xf>
    <xf numFmtId="183" fontId="0" fillId="3" borderId="8" xfId="0" applyNumberFormat="1" applyFill="1" applyBorder="1" applyAlignment="1" applyProtection="1">
      <alignment horizontal="right" vertical="center"/>
      <protection locked="0"/>
    </xf>
    <xf numFmtId="6" fontId="15" fillId="0" borderId="24" xfId="1" applyNumberFormat="1" applyFont="1" applyBorder="1" applyAlignment="1" applyProtection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77" fontId="15" fillId="0" borderId="39" xfId="0" applyNumberFormat="1" applyFont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5" fillId="0" borderId="40" xfId="0" applyNumberFormat="1" applyFont="1" applyBorder="1" applyAlignment="1">
      <alignment horizontal="center" vertical="center"/>
    </xf>
    <xf numFmtId="177" fontId="15" fillId="0" borderId="41" xfId="0" applyNumberFormat="1" applyFont="1" applyBorder="1" applyAlignment="1">
      <alignment horizontal="center" vertical="center"/>
    </xf>
    <xf numFmtId="177" fontId="15" fillId="0" borderId="42" xfId="0" applyNumberFormat="1" applyFont="1" applyBorder="1" applyAlignment="1">
      <alignment horizontal="center" vertical="center"/>
    </xf>
    <xf numFmtId="177" fontId="15" fillId="0" borderId="43" xfId="0" applyNumberFormat="1" applyFont="1" applyBorder="1" applyAlignment="1">
      <alignment horizontal="center" vertical="center"/>
    </xf>
    <xf numFmtId="5" fontId="8" fillId="0" borderId="35" xfId="0" applyNumberFormat="1" applyFont="1" applyBorder="1" applyAlignment="1">
      <alignment horizontal="center" vertical="center" wrapText="1"/>
    </xf>
    <xf numFmtId="5" fontId="8" fillId="0" borderId="16" xfId="0" applyNumberFormat="1" applyFont="1" applyBorder="1" applyAlignment="1">
      <alignment horizontal="center" vertical="center" wrapText="1"/>
    </xf>
    <xf numFmtId="5" fontId="8" fillId="0" borderId="36" xfId="0" applyNumberFormat="1" applyFont="1" applyBorder="1" applyAlignment="1">
      <alignment horizontal="center" vertical="center" wrapText="1"/>
    </xf>
    <xf numFmtId="5" fontId="8" fillId="0" borderId="37" xfId="0" applyNumberFormat="1" applyFont="1" applyBorder="1" applyAlignment="1">
      <alignment horizontal="center" vertical="center" wrapText="1"/>
    </xf>
    <xf numFmtId="5" fontId="8" fillId="0" borderId="8" xfId="0" applyNumberFormat="1" applyFont="1" applyBorder="1" applyAlignment="1">
      <alignment horizontal="center" vertical="center" wrapText="1"/>
    </xf>
    <xf numFmtId="5" fontId="8" fillId="0" borderId="38" xfId="0" applyNumberFormat="1" applyFont="1" applyBorder="1" applyAlignment="1">
      <alignment horizontal="center" vertical="center" wrapText="1"/>
    </xf>
    <xf numFmtId="184" fontId="8" fillId="3" borderId="9" xfId="0" applyNumberFormat="1" applyFont="1" applyFill="1" applyBorder="1" applyAlignment="1" applyProtection="1">
      <alignment horizontal="center" vertical="center" shrinkToFit="1"/>
      <protection locked="0"/>
    </xf>
    <xf numFmtId="184" fontId="8" fillId="3" borderId="11" xfId="0" applyNumberFormat="1" applyFont="1" applyFill="1" applyBorder="1" applyAlignment="1" applyProtection="1">
      <alignment horizontal="center" vertical="center" shrinkToFit="1"/>
      <protection locked="0"/>
    </xf>
    <xf numFmtId="184" fontId="8" fillId="3" borderId="12" xfId="0" applyNumberFormat="1" applyFont="1" applyFill="1" applyBorder="1" applyAlignment="1" applyProtection="1">
      <alignment horizontal="center" vertical="center" shrinkToFit="1"/>
      <protection locked="0"/>
    </xf>
    <xf numFmtId="184" fontId="8" fillId="3" borderId="13" xfId="0" applyNumberFormat="1" applyFont="1" applyFill="1" applyBorder="1" applyAlignment="1" applyProtection="1">
      <alignment horizontal="center" vertical="center" shrinkToFit="1"/>
      <protection locked="0"/>
    </xf>
    <xf numFmtId="184" fontId="8" fillId="3" borderId="10" xfId="0" applyNumberFormat="1" applyFont="1" applyFill="1" applyBorder="1" applyAlignment="1" applyProtection="1">
      <alignment horizontal="center" vertical="center" shrinkToFit="1"/>
      <protection locked="0"/>
    </xf>
    <xf numFmtId="184" fontId="8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 shrinkToFit="1"/>
      <protection locked="0"/>
    </xf>
    <xf numFmtId="0" fontId="8" fillId="3" borderId="8" xfId="0" applyFont="1" applyFill="1" applyBorder="1" applyAlignment="1" applyProtection="1">
      <alignment horizontal="center" vertical="center" shrinkToFit="1"/>
      <protection locked="0"/>
    </xf>
    <xf numFmtId="0" fontId="8" fillId="3" borderId="13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2" fillId="3" borderId="9" xfId="0" applyFont="1" applyFill="1" applyBorder="1" applyAlignment="1" applyProtection="1">
      <alignment horizontal="center" vertical="center"/>
      <protection locked="0"/>
    </xf>
    <xf numFmtId="0" fontId="22" fillId="3" borderId="10" xfId="0" applyFont="1" applyFill="1" applyBorder="1" applyAlignment="1" applyProtection="1">
      <alignment horizontal="center" vertical="center"/>
      <protection locked="0"/>
    </xf>
    <xf numFmtId="0" fontId="22" fillId="3" borderId="11" xfId="0" applyFont="1" applyFill="1" applyBorder="1" applyAlignment="1" applyProtection="1">
      <alignment horizontal="center" vertical="center"/>
      <protection locked="0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0" fontId="22" fillId="3" borderId="8" xfId="0" applyFont="1" applyFill="1" applyBorder="1" applyAlignment="1" applyProtection="1">
      <alignment horizontal="center" vertical="center"/>
      <protection locked="0"/>
    </xf>
    <xf numFmtId="0" fontId="22" fillId="3" borderId="13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42" fontId="10" fillId="0" borderId="21" xfId="0" applyNumberFormat="1" applyFont="1" applyBorder="1" applyAlignment="1" applyProtection="1">
      <alignment horizontal="center" vertical="center"/>
      <protection hidden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3" fontId="9" fillId="0" borderId="8" xfId="0" applyNumberFormat="1" applyFont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top" shrinkToFit="1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 shrinkToFit="1"/>
    </xf>
    <xf numFmtId="0" fontId="14" fillId="0" borderId="29" xfId="0" applyFont="1" applyBorder="1" applyAlignment="1">
      <alignment horizontal="center" vertical="center" wrapText="1" shrinkToFit="1"/>
    </xf>
    <xf numFmtId="0" fontId="14" fillId="0" borderId="27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top" textRotation="255" wrapText="1" shrinkToFit="1"/>
    </xf>
    <xf numFmtId="0" fontId="29" fillId="0" borderId="14" xfId="0" applyFont="1" applyBorder="1" applyAlignment="1">
      <alignment horizontal="center" vertical="top" textRotation="255" wrapText="1" shrinkToFit="1"/>
    </xf>
    <xf numFmtId="0" fontId="29" fillId="0" borderId="12" xfId="0" applyFont="1" applyBorder="1" applyAlignment="1">
      <alignment horizontal="center" vertical="top" textRotation="255" wrapText="1" shrinkToFit="1"/>
    </xf>
    <xf numFmtId="0" fontId="25" fillId="0" borderId="9" xfId="0" applyFont="1" applyBorder="1" applyAlignment="1">
      <alignment horizontal="right" vertical="top" textRotation="255" wrapText="1" shrinkToFit="1"/>
    </xf>
    <xf numFmtId="0" fontId="25" fillId="0" borderId="14" xfId="0" applyFont="1" applyBorder="1" applyAlignment="1">
      <alignment horizontal="right" vertical="top" textRotation="255" wrapText="1" shrinkToFit="1"/>
    </xf>
    <xf numFmtId="0" fontId="25" fillId="0" borderId="12" xfId="0" applyFont="1" applyBorder="1" applyAlignment="1">
      <alignment horizontal="right" vertical="top" textRotation="255" wrapText="1" shrinkToFi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5DC6-5FCD-440C-AAC2-4FC894325DB0}">
  <sheetPr transitionEvaluation="1">
    <pageSetUpPr fitToPage="1"/>
  </sheetPr>
  <dimension ref="A1:AU65"/>
  <sheetViews>
    <sheetView tabSelected="1" view="pageBreakPreview" zoomScale="58" zoomScaleNormal="100" zoomScaleSheetLayoutView="58" zoomScalePageLayoutView="58" workbookViewId="0">
      <selection activeCell="C3" sqref="C3"/>
    </sheetView>
  </sheetViews>
  <sheetFormatPr defaultColWidth="9" defaultRowHeight="13.5"/>
  <cols>
    <col min="1" max="1" width="4.375" customWidth="1"/>
    <col min="2" max="3" width="18.75" customWidth="1"/>
    <col min="4" max="5" width="12.375" customWidth="1"/>
    <col min="6" max="32" width="4.625" customWidth="1"/>
    <col min="33" max="34" width="4.625" hidden="1" customWidth="1"/>
    <col min="35" max="35" width="4.625" style="51" hidden="1" customWidth="1"/>
    <col min="36" max="36" width="7.75" style="55" hidden="1" customWidth="1"/>
    <col min="37" max="37" width="9.25" style="55" hidden="1" customWidth="1"/>
    <col min="38" max="39" width="3.75" hidden="1" customWidth="1"/>
    <col min="40" max="44" width="5.625" hidden="1" customWidth="1"/>
    <col min="45" max="45" width="5.75" hidden="1" customWidth="1"/>
    <col min="46" max="46" width="3.875" hidden="1" customWidth="1"/>
    <col min="47" max="47" width="5.75" hidden="1" customWidth="1"/>
    <col min="48" max="48" width="9" customWidth="1"/>
  </cols>
  <sheetData>
    <row r="1" spans="1:46" ht="30" customHeight="1">
      <c r="A1" s="133" t="s">
        <v>69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89"/>
      <c r="AF1" s="9"/>
      <c r="AG1" s="9"/>
      <c r="AH1" s="9"/>
      <c r="AI1" s="50"/>
      <c r="AJ1" s="54"/>
      <c r="AK1" s="54"/>
      <c r="AL1" s="10"/>
    </row>
    <row r="2" spans="1:46" ht="25.15" customHeight="1">
      <c r="A2" s="36" t="s">
        <v>93</v>
      </c>
      <c r="B2" s="37"/>
      <c r="C2" s="37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46" ht="25.15" customHeight="1">
      <c r="A3" s="134" t="s">
        <v>3</v>
      </c>
      <c r="B3" s="135"/>
      <c r="C3" s="8"/>
      <c r="D3" s="30"/>
      <c r="E3" s="40" t="s">
        <v>64</v>
      </c>
      <c r="F3" s="152" t="s">
        <v>65</v>
      </c>
      <c r="G3" s="152"/>
      <c r="H3" s="153" t="s">
        <v>66</v>
      </c>
      <c r="I3" s="153"/>
      <c r="J3" s="30"/>
      <c r="K3" s="30"/>
    </row>
    <row r="4" spans="1:46" ht="25.15" customHeight="1">
      <c r="A4" s="134" t="s">
        <v>4</v>
      </c>
      <c r="B4" s="135"/>
      <c r="C4" s="136"/>
      <c r="D4" s="137"/>
      <c r="E4" s="137"/>
      <c r="F4" s="137"/>
      <c r="G4" s="137"/>
      <c r="H4" s="137"/>
      <c r="I4" s="138"/>
      <c r="J4" s="11"/>
      <c r="K4" s="12" t="s">
        <v>31</v>
      </c>
      <c r="L4" s="13"/>
      <c r="M4" s="13"/>
      <c r="N4" s="13"/>
      <c r="O4" s="14" t="s">
        <v>38</v>
      </c>
      <c r="P4" s="15"/>
      <c r="Q4" s="15"/>
      <c r="R4" s="15"/>
      <c r="S4" s="15"/>
      <c r="T4" s="15"/>
      <c r="U4" s="15"/>
      <c r="V4" s="1"/>
      <c r="W4" s="1"/>
      <c r="X4" s="1"/>
      <c r="Y4" s="1"/>
      <c r="Z4" s="3"/>
      <c r="AA4" s="3"/>
      <c r="AD4" t="s">
        <v>63</v>
      </c>
    </row>
    <row r="5" spans="1:46" ht="25.15" customHeight="1">
      <c r="A5" s="139" t="s">
        <v>5</v>
      </c>
      <c r="B5" s="140"/>
      <c r="C5" s="143"/>
      <c r="D5" s="144"/>
      <c r="E5" s="144"/>
      <c r="F5" s="144"/>
      <c r="G5" s="144"/>
      <c r="H5" s="144"/>
      <c r="I5" s="145"/>
      <c r="J5" s="11"/>
      <c r="K5" s="149" t="s">
        <v>40</v>
      </c>
      <c r="L5" s="149"/>
      <c r="M5" s="149"/>
      <c r="N5" s="149"/>
      <c r="O5" s="16"/>
      <c r="P5" s="16"/>
      <c r="Q5" s="16"/>
      <c r="V5" s="150" t="s">
        <v>47</v>
      </c>
      <c r="W5" s="150"/>
      <c r="X5" s="150"/>
      <c r="Y5" s="150"/>
      <c r="Z5" s="150"/>
      <c r="AA5" s="150"/>
      <c r="AB5" s="16"/>
      <c r="AC5" s="16"/>
      <c r="AF5" s="23"/>
      <c r="AG5" s="23"/>
    </row>
    <row r="6" spans="1:46" ht="25.15" customHeight="1">
      <c r="A6" s="141"/>
      <c r="B6" s="142"/>
      <c r="C6" s="146"/>
      <c r="D6" s="147"/>
      <c r="E6" s="147"/>
      <c r="F6" s="147"/>
      <c r="G6" s="147"/>
      <c r="H6" s="147"/>
      <c r="I6" s="148"/>
      <c r="J6" s="11"/>
      <c r="K6" s="149" t="s">
        <v>32</v>
      </c>
      <c r="L6" s="149"/>
      <c r="M6" s="151">
        <v>18430</v>
      </c>
      <c r="N6" s="151"/>
      <c r="O6" s="151"/>
      <c r="P6" s="16"/>
      <c r="Q6" s="16"/>
      <c r="V6" s="149" t="s">
        <v>34</v>
      </c>
      <c r="W6" s="149"/>
      <c r="X6" s="149" t="s">
        <v>35</v>
      </c>
      <c r="Y6" s="149"/>
      <c r="Z6" s="149"/>
      <c r="AA6" s="149"/>
      <c r="AB6" s="149"/>
      <c r="AC6" s="149"/>
      <c r="AF6" s="23"/>
      <c r="AG6" s="3"/>
    </row>
    <row r="7" spans="1:46" ht="25.15" customHeight="1">
      <c r="A7" s="139" t="s">
        <v>6</v>
      </c>
      <c r="B7" s="140"/>
      <c r="C7" s="33" t="s">
        <v>26</v>
      </c>
      <c r="D7" s="196"/>
      <c r="E7" s="196"/>
      <c r="F7" s="196"/>
      <c r="G7" s="196"/>
      <c r="H7" s="196"/>
      <c r="I7" s="197"/>
      <c r="J7" s="11"/>
      <c r="K7" s="149" t="s">
        <v>33</v>
      </c>
      <c r="L7" s="149"/>
      <c r="M7" s="151">
        <v>24116611</v>
      </c>
      <c r="N7" s="151"/>
      <c r="O7" s="151"/>
      <c r="P7" s="151"/>
      <c r="Q7" s="16"/>
      <c r="V7" s="149" t="s">
        <v>36</v>
      </c>
      <c r="W7" s="149"/>
      <c r="X7" s="149" t="s">
        <v>37</v>
      </c>
      <c r="Y7" s="149"/>
      <c r="Z7" s="149"/>
      <c r="AA7" s="16"/>
      <c r="AB7" s="16"/>
      <c r="AC7" s="16"/>
      <c r="AL7" s="3"/>
      <c r="AT7" s="3"/>
    </row>
    <row r="8" spans="1:46" ht="25.15" customHeight="1">
      <c r="A8" s="194"/>
      <c r="B8" s="195"/>
      <c r="C8" s="178"/>
      <c r="D8" s="179"/>
      <c r="E8" s="179"/>
      <c r="F8" s="179"/>
      <c r="G8" s="179"/>
      <c r="H8" s="179"/>
      <c r="I8" s="180"/>
      <c r="J8" s="11"/>
      <c r="K8" s="184" t="s">
        <v>39</v>
      </c>
      <c r="L8" s="184"/>
      <c r="M8" s="185" t="s">
        <v>45</v>
      </c>
      <c r="N8" s="185"/>
      <c r="O8" s="185"/>
      <c r="P8" s="185"/>
      <c r="Q8" s="185"/>
      <c r="R8" s="185"/>
      <c r="S8" s="185"/>
      <c r="T8" s="12"/>
      <c r="V8" s="149" t="s">
        <v>41</v>
      </c>
      <c r="W8" s="149"/>
      <c r="X8" s="151">
        <v>24116611</v>
      </c>
      <c r="Y8" s="151"/>
      <c r="Z8" s="151"/>
      <c r="AA8" s="151"/>
      <c r="AB8" s="16"/>
      <c r="AC8" s="16"/>
      <c r="AF8" s="3"/>
      <c r="AG8" s="3"/>
    </row>
    <row r="9" spans="1:46" ht="25.15" customHeight="1">
      <c r="A9" s="141"/>
      <c r="B9" s="142"/>
      <c r="C9" s="181"/>
      <c r="D9" s="182"/>
      <c r="E9" s="182"/>
      <c r="F9" s="182"/>
      <c r="G9" s="182"/>
      <c r="H9" s="182"/>
      <c r="I9" s="183"/>
      <c r="J9" s="11"/>
      <c r="M9" s="41"/>
      <c r="N9" s="192" t="s">
        <v>46</v>
      </c>
      <c r="O9" s="192"/>
      <c r="P9" s="192"/>
      <c r="Q9" s="192"/>
      <c r="R9" s="192"/>
      <c r="S9" s="192"/>
      <c r="T9" s="192"/>
      <c r="U9" s="16"/>
      <c r="V9" s="184" t="s">
        <v>39</v>
      </c>
      <c r="W9" s="184"/>
      <c r="X9" s="185" t="s">
        <v>45</v>
      </c>
      <c r="Y9" s="185"/>
      <c r="Z9" s="185"/>
      <c r="AA9" s="185"/>
      <c r="AB9" s="185"/>
      <c r="AC9" s="185"/>
      <c r="AD9" s="185"/>
      <c r="AE9" s="90"/>
      <c r="AF9" s="3"/>
      <c r="AG9" s="3"/>
      <c r="AL9" s="3"/>
      <c r="AT9" s="27"/>
    </row>
    <row r="10" spans="1:46" ht="25.15" customHeight="1">
      <c r="A10" s="139" t="s">
        <v>48</v>
      </c>
      <c r="B10" s="140"/>
      <c r="C10" s="186"/>
      <c r="D10" s="187"/>
      <c r="E10" s="187"/>
      <c r="F10" s="187"/>
      <c r="G10" s="187"/>
      <c r="H10" s="187"/>
      <c r="I10" s="188"/>
      <c r="J10" s="11"/>
      <c r="K10" s="1"/>
      <c r="M10" s="35"/>
      <c r="U10" s="17"/>
      <c r="V10" s="18"/>
      <c r="W10" s="18"/>
      <c r="X10" s="193" t="s">
        <v>46</v>
      </c>
      <c r="Y10" s="193"/>
      <c r="Z10" s="193"/>
      <c r="AA10" s="193"/>
      <c r="AB10" s="193"/>
      <c r="AC10" s="193"/>
      <c r="AD10" s="193"/>
      <c r="AE10" s="91"/>
      <c r="AF10" s="3"/>
      <c r="AG10" s="26"/>
      <c r="AL10" s="3"/>
      <c r="AT10" s="27"/>
    </row>
    <row r="11" spans="1:46" ht="25.15" customHeight="1" thickBot="1">
      <c r="A11" s="141"/>
      <c r="B11" s="142"/>
      <c r="C11" s="189"/>
      <c r="D11" s="190"/>
      <c r="E11" s="190"/>
      <c r="F11" s="190"/>
      <c r="G11" s="190"/>
      <c r="H11" s="190"/>
      <c r="I11" s="191"/>
      <c r="J11" s="11"/>
      <c r="K11" s="3" t="s">
        <v>52</v>
      </c>
      <c r="L11" s="1"/>
      <c r="M11" s="27"/>
      <c r="N11" s="27"/>
      <c r="O11" s="2"/>
      <c r="P11" s="3"/>
      <c r="Q11" s="4"/>
      <c r="R11" s="4"/>
      <c r="S11" s="3"/>
      <c r="T11" s="3"/>
      <c r="U11" s="3"/>
      <c r="V11" s="5"/>
      <c r="W11" s="5"/>
      <c r="X11" s="5"/>
      <c r="Y11" s="3"/>
      <c r="Z11" s="3"/>
      <c r="AA11" s="3"/>
      <c r="AB11" s="3"/>
      <c r="AL11" s="26"/>
      <c r="AT11" s="27"/>
    </row>
    <row r="12" spans="1:46" ht="25.15" customHeight="1" thickBot="1">
      <c r="A12" s="139" t="s">
        <v>7</v>
      </c>
      <c r="B12" s="140"/>
      <c r="C12" s="134" t="s">
        <v>8</v>
      </c>
      <c r="D12" s="135"/>
      <c r="E12" s="134" t="s">
        <v>9</v>
      </c>
      <c r="F12" s="175"/>
      <c r="G12" s="175"/>
      <c r="H12" s="175"/>
      <c r="I12" s="135"/>
      <c r="J12" s="11"/>
      <c r="K12" s="208" t="s">
        <v>29</v>
      </c>
      <c r="L12" s="209"/>
      <c r="M12" s="221" t="s">
        <v>74</v>
      </c>
      <c r="N12" s="222"/>
      <c r="O12" s="223"/>
      <c r="P12" s="105" t="s">
        <v>81</v>
      </c>
      <c r="Q12" s="106"/>
      <c r="R12" s="176"/>
      <c r="S12" s="105" t="s">
        <v>82</v>
      </c>
      <c r="T12" s="106"/>
      <c r="U12" s="106"/>
      <c r="V12" s="106"/>
      <c r="W12" s="106"/>
      <c r="X12" s="107"/>
      <c r="Y12" s="163" t="s">
        <v>91</v>
      </c>
      <c r="Z12" s="164"/>
      <c r="AA12" s="165"/>
      <c r="AB12" s="227" t="s">
        <v>92</v>
      </c>
      <c r="AC12" s="228"/>
      <c r="AD12" s="228"/>
      <c r="AE12" s="228"/>
      <c r="AF12" s="229"/>
      <c r="AT12" s="27"/>
    </row>
    <row r="13" spans="1:46" ht="25.15" customHeight="1">
      <c r="A13" s="194"/>
      <c r="B13" s="195"/>
      <c r="C13" s="169"/>
      <c r="D13" s="170"/>
      <c r="E13" s="169"/>
      <c r="F13" s="173"/>
      <c r="G13" s="173"/>
      <c r="H13" s="173"/>
      <c r="I13" s="170"/>
      <c r="J13" s="11"/>
      <c r="K13" s="205" t="s">
        <v>30</v>
      </c>
      <c r="L13" s="206"/>
      <c r="M13" s="120">
        <v>7500</v>
      </c>
      <c r="N13" s="121"/>
      <c r="O13" s="154"/>
      <c r="P13" s="120">
        <v>12000</v>
      </c>
      <c r="Q13" s="121"/>
      <c r="R13" s="154"/>
      <c r="S13" s="120">
        <v>30000</v>
      </c>
      <c r="T13" s="121"/>
      <c r="U13" s="121"/>
      <c r="V13" s="120">
        <v>40000</v>
      </c>
      <c r="W13" s="121"/>
      <c r="X13" s="122"/>
      <c r="Y13" s="166"/>
      <c r="Z13" s="167"/>
      <c r="AA13" s="168"/>
      <c r="AB13" s="230" t="s">
        <v>51</v>
      </c>
      <c r="AC13" s="231"/>
      <c r="AD13" s="231"/>
      <c r="AE13" s="231"/>
      <c r="AF13" s="232"/>
      <c r="AG13" s="3"/>
      <c r="AT13" s="27"/>
    </row>
    <row r="14" spans="1:46" ht="25.15" customHeight="1">
      <c r="A14" s="194"/>
      <c r="B14" s="195"/>
      <c r="C14" s="171"/>
      <c r="D14" s="172"/>
      <c r="E14" s="171"/>
      <c r="F14" s="174"/>
      <c r="G14" s="174"/>
      <c r="H14" s="174"/>
      <c r="I14" s="172"/>
      <c r="J14" s="11"/>
      <c r="K14" s="204" t="s">
        <v>27</v>
      </c>
      <c r="L14" s="135"/>
      <c r="M14" s="61"/>
      <c r="N14" s="62">
        <f>COUNTIF($F$31:$U$60,"〇")</f>
        <v>0</v>
      </c>
      <c r="O14" s="63" t="s">
        <v>14</v>
      </c>
      <c r="P14" s="64"/>
      <c r="Q14" s="62">
        <f>AS39</f>
        <v>0</v>
      </c>
      <c r="R14" s="63" t="s">
        <v>15</v>
      </c>
      <c r="S14" s="64"/>
      <c r="T14" s="62">
        <f>Z65</f>
        <v>0</v>
      </c>
      <c r="U14" s="74" t="s">
        <v>83</v>
      </c>
      <c r="V14" s="75"/>
      <c r="W14" s="62">
        <f>AA65</f>
        <v>0</v>
      </c>
      <c r="X14" s="73" t="s">
        <v>83</v>
      </c>
      <c r="Y14" s="157">
        <v>2000</v>
      </c>
      <c r="Z14" s="158"/>
      <c r="AA14" s="159"/>
      <c r="AB14" s="114">
        <f>AK33</f>
        <v>2000</v>
      </c>
      <c r="AC14" s="115"/>
      <c r="AD14" s="115"/>
      <c r="AE14" s="115"/>
      <c r="AF14" s="116"/>
      <c r="AG14" s="3"/>
      <c r="AH14" s="3"/>
      <c r="AI14" s="52"/>
      <c r="AJ14" s="56"/>
      <c r="AK14" s="56"/>
      <c r="AT14" s="27"/>
    </row>
    <row r="15" spans="1:46" ht="25.15" customHeight="1" thickBot="1">
      <c r="A15" s="194"/>
      <c r="B15" s="195"/>
      <c r="C15" s="134" t="s">
        <v>10</v>
      </c>
      <c r="D15" s="175"/>
      <c r="E15" s="175"/>
      <c r="F15" s="175"/>
      <c r="G15" s="175"/>
      <c r="H15" s="175"/>
      <c r="I15" s="135"/>
      <c r="J15" s="11"/>
      <c r="K15" s="155" t="s">
        <v>28</v>
      </c>
      <c r="L15" s="156"/>
      <c r="M15" s="111">
        <f>M13*N14</f>
        <v>0</v>
      </c>
      <c r="N15" s="112"/>
      <c r="O15" s="207"/>
      <c r="P15" s="111">
        <f>P13*Q14</f>
        <v>0</v>
      </c>
      <c r="Q15" s="112"/>
      <c r="R15" s="207"/>
      <c r="S15" s="111">
        <f>S13*T14</f>
        <v>0</v>
      </c>
      <c r="T15" s="112"/>
      <c r="U15" s="112"/>
      <c r="V15" s="111">
        <f>V13*W14</f>
        <v>0</v>
      </c>
      <c r="W15" s="112"/>
      <c r="X15" s="123"/>
      <c r="Y15" s="160"/>
      <c r="Z15" s="161"/>
      <c r="AA15" s="162"/>
      <c r="AB15" s="117"/>
      <c r="AC15" s="118"/>
      <c r="AD15" s="118"/>
      <c r="AE15" s="118"/>
      <c r="AF15" s="119"/>
      <c r="AG15" s="3"/>
      <c r="AH15" s="3"/>
      <c r="AI15" s="52"/>
      <c r="AJ15" s="57"/>
      <c r="AK15" s="57"/>
      <c r="AL15" s="6"/>
      <c r="AT15" s="6"/>
    </row>
    <row r="16" spans="1:46" ht="25.15" customHeight="1">
      <c r="A16" s="194"/>
      <c r="B16" s="195"/>
      <c r="C16" s="211"/>
      <c r="D16" s="212"/>
      <c r="E16" s="212"/>
      <c r="F16" s="212"/>
      <c r="G16" s="212"/>
      <c r="H16" s="212"/>
      <c r="I16" s="213"/>
      <c r="J16" s="11"/>
      <c r="M16" s="47"/>
      <c r="N16" s="47"/>
      <c r="O16" s="47"/>
      <c r="P16" s="217"/>
      <c r="Q16" s="217"/>
      <c r="R16" s="217"/>
      <c r="S16" s="124" t="s">
        <v>85</v>
      </c>
      <c r="T16" s="124"/>
      <c r="U16" s="124"/>
      <c r="V16" s="125" t="s">
        <v>84</v>
      </c>
      <c r="W16" s="125"/>
      <c r="X16" s="125"/>
      <c r="Y16" s="69"/>
      <c r="Z16" s="69"/>
      <c r="AA16" s="69"/>
      <c r="AL16" s="3"/>
      <c r="AT16" s="6"/>
    </row>
    <row r="17" spans="1:47" ht="25.15" customHeight="1">
      <c r="A17" s="141"/>
      <c r="B17" s="142"/>
      <c r="C17" s="214"/>
      <c r="D17" s="215"/>
      <c r="E17" s="215"/>
      <c r="F17" s="215"/>
      <c r="G17" s="215"/>
      <c r="H17" s="215"/>
      <c r="I17" s="216"/>
      <c r="J17" s="11"/>
      <c r="V17" s="69"/>
      <c r="W17" s="69"/>
      <c r="X17" s="69"/>
      <c r="Y17" s="69"/>
      <c r="Z17" s="69"/>
      <c r="AA17" s="69"/>
      <c r="AC17" s="60"/>
      <c r="AF17" s="3"/>
      <c r="AG17" s="3"/>
      <c r="AH17" s="3"/>
      <c r="AI17" s="52"/>
      <c r="AJ17" s="57"/>
      <c r="AK17" s="57"/>
      <c r="AT17" s="6"/>
    </row>
    <row r="18" spans="1:47" ht="25.15" customHeight="1">
      <c r="A18" s="198" t="s">
        <v>11</v>
      </c>
      <c r="B18" s="199"/>
      <c r="C18" s="134" t="s">
        <v>12</v>
      </c>
      <c r="D18" s="135"/>
      <c r="E18" s="134" t="s">
        <v>13</v>
      </c>
      <c r="F18" s="175"/>
      <c r="G18" s="175"/>
      <c r="H18" s="175"/>
      <c r="I18" s="135"/>
      <c r="J18" s="11"/>
      <c r="K18" s="19" t="s">
        <v>59</v>
      </c>
      <c r="L18" s="19"/>
      <c r="M18" s="20"/>
      <c r="N18" s="19"/>
      <c r="O18" s="21"/>
      <c r="P18" s="43"/>
      <c r="Q18" s="210">
        <f>SUM(N14)+SUM(Q14*2)+SUM(AC61)</f>
        <v>0</v>
      </c>
      <c r="R18" s="210"/>
      <c r="S18" s="20" t="s">
        <v>14</v>
      </c>
      <c r="V18" s="19" t="s">
        <v>60</v>
      </c>
      <c r="W18" s="19"/>
      <c r="X18" s="19"/>
      <c r="Y18" s="19"/>
      <c r="Z18" s="19"/>
      <c r="AA18" s="19"/>
      <c r="AB18" s="113">
        <f>COUNTA(A31:A60)</f>
        <v>0</v>
      </c>
      <c r="AC18" s="113"/>
      <c r="AD18" s="20" t="s">
        <v>14</v>
      </c>
      <c r="AE18" s="27"/>
      <c r="AF18" s="22"/>
      <c r="AG18" s="22"/>
      <c r="AH18" s="22"/>
      <c r="AI18" s="53"/>
      <c r="AJ18" s="58"/>
      <c r="AK18" s="58"/>
      <c r="AL18" s="3"/>
      <c r="AT18" s="6"/>
    </row>
    <row r="19" spans="1:47" ht="25.15" customHeight="1">
      <c r="A19" s="200"/>
      <c r="B19" s="201"/>
      <c r="C19" s="178"/>
      <c r="D19" s="180"/>
      <c r="E19" s="169"/>
      <c r="F19" s="173"/>
      <c r="G19" s="173"/>
      <c r="H19" s="173"/>
      <c r="I19" s="170"/>
      <c r="J19" s="11"/>
      <c r="K19" s="42"/>
      <c r="L19" s="42"/>
      <c r="M19" s="44"/>
      <c r="N19" s="44"/>
      <c r="O19" s="44"/>
      <c r="P19" s="44"/>
      <c r="Q19" s="44"/>
      <c r="R19" s="44"/>
      <c r="S19" s="45"/>
      <c r="T19" s="46"/>
      <c r="U19" s="46"/>
      <c r="V19" s="69"/>
      <c r="W19" s="69"/>
      <c r="X19" s="69"/>
      <c r="Y19" s="69"/>
      <c r="Z19" s="69"/>
      <c r="AA19" s="69"/>
      <c r="AF19" s="22"/>
      <c r="AG19" s="22"/>
      <c r="AH19" s="22"/>
      <c r="AI19" s="53"/>
      <c r="AJ19" s="58"/>
      <c r="AK19" s="58"/>
      <c r="AL19" s="3"/>
      <c r="AT19" s="6"/>
    </row>
    <row r="20" spans="1:47" ht="25.15" customHeight="1">
      <c r="A20" s="202"/>
      <c r="B20" s="203"/>
      <c r="C20" s="181"/>
      <c r="D20" s="183"/>
      <c r="E20" s="171"/>
      <c r="F20" s="174"/>
      <c r="G20" s="174"/>
      <c r="H20" s="174"/>
      <c r="I20" s="172"/>
      <c r="J20" s="23"/>
      <c r="X20" s="69"/>
      <c r="Y20" s="69"/>
      <c r="Z20" s="94"/>
      <c r="AA20" s="94"/>
      <c r="AB20" s="94"/>
      <c r="AC20" s="94"/>
      <c r="AD20" s="94"/>
      <c r="AE20" s="92"/>
      <c r="AL20" s="3"/>
      <c r="AU20" s="28"/>
    </row>
    <row r="21" spans="1:47" ht="25.15" customHeight="1">
      <c r="A21" s="70" t="s">
        <v>86</v>
      </c>
      <c r="B21" s="31"/>
      <c r="C21" s="31"/>
      <c r="D21" s="70" t="s">
        <v>87</v>
      </c>
      <c r="E21" s="31"/>
      <c r="F21" s="23"/>
      <c r="G21" s="23"/>
      <c r="H21" s="23"/>
      <c r="I21" s="23"/>
      <c r="J21" s="23"/>
      <c r="Z21" s="94"/>
      <c r="AA21" s="94"/>
      <c r="AB21" s="94"/>
      <c r="AC21" s="94"/>
      <c r="AD21" s="94"/>
      <c r="AE21" s="92"/>
      <c r="AL21" s="3"/>
      <c r="AM21" s="27"/>
      <c r="AN21" s="27"/>
      <c r="AO21" s="27"/>
      <c r="AP21" s="27"/>
      <c r="AQ21" s="27"/>
      <c r="AR21" s="27"/>
      <c r="AS21" s="27"/>
      <c r="AU21" s="28"/>
    </row>
    <row r="22" spans="1:47" ht="25.15" customHeight="1">
      <c r="A22" s="41" t="s">
        <v>44</v>
      </c>
      <c r="B22" s="3"/>
      <c r="C22" s="34"/>
      <c r="D22" s="41" t="s">
        <v>67</v>
      </c>
      <c r="E22" s="3"/>
      <c r="F22" s="48"/>
      <c r="G22" s="23"/>
      <c r="H22" s="23"/>
      <c r="I22" s="23"/>
      <c r="J22" s="23"/>
      <c r="Z22" s="94"/>
      <c r="AA22" s="94"/>
      <c r="AB22" s="94"/>
      <c r="AC22" s="94"/>
      <c r="AD22" s="94"/>
      <c r="AE22" s="93"/>
      <c r="AL22" s="3"/>
      <c r="AM22" s="27"/>
      <c r="AN22" s="27"/>
      <c r="AO22" s="27"/>
      <c r="AP22" s="27"/>
      <c r="AQ22" s="27"/>
      <c r="AR22" s="27"/>
      <c r="AS22" s="27"/>
      <c r="AU22" s="28"/>
    </row>
    <row r="23" spans="1:47" ht="25.15" customHeight="1">
      <c r="A23" s="41" t="s">
        <v>68</v>
      </c>
      <c r="B23" s="71"/>
      <c r="C23" s="71"/>
      <c r="D23" s="71"/>
      <c r="E23" s="71"/>
      <c r="F23" s="71"/>
      <c r="G23" s="71"/>
      <c r="H23" s="71"/>
      <c r="I23" s="71"/>
      <c r="J23" s="23"/>
      <c r="K23" s="88" t="s">
        <v>90</v>
      </c>
      <c r="L23" s="66"/>
      <c r="M23" s="67"/>
      <c r="N23" s="67"/>
      <c r="O23" s="67"/>
      <c r="P23" s="67"/>
      <c r="Q23" s="67"/>
      <c r="R23" s="67"/>
      <c r="S23" s="68"/>
      <c r="T23" s="66"/>
      <c r="U23" s="66"/>
      <c r="AL23" s="3"/>
      <c r="AM23" s="27"/>
      <c r="AN23" s="27"/>
      <c r="AO23" s="27"/>
      <c r="AP23" s="27"/>
      <c r="AQ23" s="27"/>
      <c r="AR23" s="27"/>
      <c r="AS23" s="27"/>
      <c r="AU23" s="28"/>
    </row>
    <row r="24" spans="1:47" ht="25.15" customHeight="1">
      <c r="A24" s="79" t="s">
        <v>49</v>
      </c>
      <c r="B24" s="80"/>
      <c r="C24" s="41"/>
      <c r="D24" s="41"/>
      <c r="E24" s="41"/>
      <c r="F24" s="49"/>
      <c r="G24" s="23"/>
      <c r="H24" s="23"/>
      <c r="I24" s="23"/>
      <c r="J24" s="23"/>
      <c r="K24" s="177" t="s">
        <v>61</v>
      </c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81"/>
      <c r="X24" s="81"/>
      <c r="Y24" s="81"/>
      <c r="AL24" s="3"/>
      <c r="AM24" s="27"/>
      <c r="AN24" s="27"/>
      <c r="AO24" s="27"/>
      <c r="AP24" s="27"/>
      <c r="AQ24" s="27"/>
      <c r="AR24" s="27"/>
      <c r="AS24" s="27"/>
      <c r="AU24" s="28"/>
    </row>
    <row r="25" spans="1:47" ht="25.15" customHeight="1">
      <c r="A25" s="79"/>
      <c r="B25" s="80"/>
      <c r="C25" s="41"/>
      <c r="D25" s="41"/>
      <c r="E25" s="41"/>
      <c r="F25" s="241" t="s">
        <v>74</v>
      </c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3"/>
      <c r="V25" s="244" t="s">
        <v>75</v>
      </c>
      <c r="W25" s="245"/>
      <c r="X25" s="245"/>
      <c r="Y25" s="246"/>
      <c r="Z25" s="233" t="s">
        <v>78</v>
      </c>
      <c r="AA25" s="234"/>
      <c r="AB25" s="126" t="s">
        <v>50</v>
      </c>
      <c r="AL25" s="3"/>
      <c r="AM25" s="27"/>
      <c r="AN25" s="27"/>
      <c r="AO25" s="103" t="s">
        <v>88</v>
      </c>
      <c r="AP25" s="104"/>
      <c r="AQ25" s="95" t="s">
        <v>77</v>
      </c>
      <c r="AR25" s="96"/>
      <c r="AS25" s="27"/>
      <c r="AU25" s="28"/>
    </row>
    <row r="26" spans="1:47" ht="25.15" customHeight="1">
      <c r="A26" s="218" t="s">
        <v>0</v>
      </c>
      <c r="B26" s="247" t="s">
        <v>42</v>
      </c>
      <c r="C26" s="248" t="s">
        <v>43</v>
      </c>
      <c r="D26" s="218" t="s">
        <v>1</v>
      </c>
      <c r="E26" s="218" t="s">
        <v>2</v>
      </c>
      <c r="F26" s="224" t="s">
        <v>70</v>
      </c>
      <c r="G26" s="225"/>
      <c r="H26" s="225"/>
      <c r="I26" s="226"/>
      <c r="J26" s="224" t="s">
        <v>71</v>
      </c>
      <c r="K26" s="225"/>
      <c r="L26" s="225"/>
      <c r="M26" s="226"/>
      <c r="N26" s="224" t="s">
        <v>72</v>
      </c>
      <c r="O26" s="225"/>
      <c r="P26" s="225"/>
      <c r="Q26" s="226"/>
      <c r="R26" s="224" t="s">
        <v>73</v>
      </c>
      <c r="S26" s="225"/>
      <c r="T26" s="225"/>
      <c r="U26" s="226"/>
      <c r="V26" s="141" t="s">
        <v>76</v>
      </c>
      <c r="W26" s="142"/>
      <c r="X26" s="95" t="s">
        <v>77</v>
      </c>
      <c r="Y26" s="96"/>
      <c r="Z26" s="235" t="s">
        <v>79</v>
      </c>
      <c r="AA26" s="238" t="s">
        <v>80</v>
      </c>
      <c r="AB26" s="127"/>
      <c r="AC26" s="82"/>
      <c r="AG26" s="110" t="s">
        <v>89</v>
      </c>
      <c r="AH26" s="110"/>
      <c r="AI26" s="27">
        <f>N14</f>
        <v>0</v>
      </c>
      <c r="AJ26" s="59">
        <v>7500</v>
      </c>
      <c r="AK26" s="29">
        <f t="shared" ref="AK26:AK28" si="0">AI26*AJ26</f>
        <v>0</v>
      </c>
      <c r="AO26" s="97" t="s">
        <v>53</v>
      </c>
      <c r="AP26" s="100" t="s">
        <v>58</v>
      </c>
      <c r="AQ26" s="97" t="s">
        <v>53</v>
      </c>
      <c r="AR26" s="100" t="s">
        <v>58</v>
      </c>
    </row>
    <row r="27" spans="1:47" ht="25.15" customHeight="1">
      <c r="A27" s="219"/>
      <c r="B27" s="219"/>
      <c r="C27" s="219"/>
      <c r="D27" s="219"/>
      <c r="E27" s="219"/>
      <c r="F27" s="130" t="s">
        <v>54</v>
      </c>
      <c r="G27" s="130" t="s">
        <v>55</v>
      </c>
      <c r="H27" s="130" t="s">
        <v>56</v>
      </c>
      <c r="I27" s="130" t="s">
        <v>57</v>
      </c>
      <c r="J27" s="130" t="s">
        <v>54</v>
      </c>
      <c r="K27" s="130" t="s">
        <v>55</v>
      </c>
      <c r="L27" s="130" t="s">
        <v>56</v>
      </c>
      <c r="M27" s="130" t="s">
        <v>57</v>
      </c>
      <c r="N27" s="130" t="s">
        <v>54</v>
      </c>
      <c r="O27" s="130" t="s">
        <v>55</v>
      </c>
      <c r="P27" s="130" t="s">
        <v>56</v>
      </c>
      <c r="Q27" s="130" t="s">
        <v>57</v>
      </c>
      <c r="R27" s="130" t="s">
        <v>54</v>
      </c>
      <c r="S27" s="130" t="s">
        <v>55</v>
      </c>
      <c r="T27" s="130" t="s">
        <v>56</v>
      </c>
      <c r="U27" s="130" t="s">
        <v>57</v>
      </c>
      <c r="V27" s="129" t="s">
        <v>53</v>
      </c>
      <c r="W27" s="129" t="s">
        <v>58</v>
      </c>
      <c r="X27" s="129" t="s">
        <v>53</v>
      </c>
      <c r="Y27" s="129" t="s">
        <v>58</v>
      </c>
      <c r="Z27" s="236"/>
      <c r="AA27" s="239"/>
      <c r="AB27" s="127"/>
      <c r="AC27" s="82"/>
      <c r="AG27" s="110" t="s">
        <v>75</v>
      </c>
      <c r="AH27" s="110"/>
      <c r="AI27" s="27">
        <f>Q14</f>
        <v>0</v>
      </c>
      <c r="AJ27" s="59">
        <v>12000</v>
      </c>
      <c r="AK27" s="29">
        <f t="shared" si="0"/>
        <v>0</v>
      </c>
      <c r="AO27" s="98"/>
      <c r="AP27" s="101"/>
      <c r="AQ27" s="98"/>
      <c r="AR27" s="101"/>
      <c r="AS27" s="83"/>
    </row>
    <row r="28" spans="1:47" ht="25.15" customHeight="1">
      <c r="A28" s="219"/>
      <c r="B28" s="219"/>
      <c r="C28" s="219"/>
      <c r="D28" s="219"/>
      <c r="E28" s="219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29"/>
      <c r="W28" s="129"/>
      <c r="X28" s="129"/>
      <c r="Y28" s="129"/>
      <c r="Z28" s="236"/>
      <c r="AA28" s="239"/>
      <c r="AB28" s="127"/>
      <c r="AC28" s="82"/>
      <c r="AG28" s="84" t="s">
        <v>78</v>
      </c>
      <c r="AH28" s="85"/>
      <c r="AI28" s="27">
        <f>T14</f>
        <v>0</v>
      </c>
      <c r="AJ28" s="59">
        <v>30000</v>
      </c>
      <c r="AK28" s="29">
        <f t="shared" si="0"/>
        <v>0</v>
      </c>
      <c r="AO28" s="99"/>
      <c r="AP28" s="102"/>
      <c r="AQ28" s="99"/>
      <c r="AR28" s="102"/>
      <c r="AS28" s="86"/>
    </row>
    <row r="29" spans="1:47" ht="25.15" customHeight="1">
      <c r="A29" s="219"/>
      <c r="B29" s="219"/>
      <c r="C29" s="219"/>
      <c r="D29" s="219"/>
      <c r="E29" s="219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29"/>
      <c r="W29" s="129"/>
      <c r="X29" s="129"/>
      <c r="Y29" s="129"/>
      <c r="Z29" s="236"/>
      <c r="AA29" s="239"/>
      <c r="AB29" s="127"/>
      <c r="AC29" s="82"/>
      <c r="AG29" s="84" t="s">
        <v>78</v>
      </c>
      <c r="AH29" s="85"/>
      <c r="AI29" s="27">
        <f>W14</f>
        <v>0</v>
      </c>
      <c r="AJ29" s="59">
        <v>40000</v>
      </c>
      <c r="AK29" s="29">
        <f t="shared" ref="AK29" si="1">AI29*AJ29</f>
        <v>0</v>
      </c>
      <c r="AN29" s="24" t="s">
        <v>16</v>
      </c>
      <c r="AO29" s="25">
        <f>COUNTIF($V$31:$V$60,"①")</f>
        <v>0</v>
      </c>
      <c r="AP29" s="25">
        <f>COUNTIF($W$31:$W$60,"①")</f>
        <v>0</v>
      </c>
      <c r="AQ29" s="25">
        <f>COUNTIF($X$31:$X$60,"①")</f>
        <v>0</v>
      </c>
      <c r="AR29" s="25">
        <f>COUNTIF($Y$31:$Y$60,"①")</f>
        <v>0</v>
      </c>
      <c r="AS29" s="24">
        <f>SUM(AO29:AR29)/2</f>
        <v>0</v>
      </c>
    </row>
    <row r="30" spans="1:47" ht="25.15" customHeight="1">
      <c r="A30" s="220"/>
      <c r="B30" s="220"/>
      <c r="C30" s="220"/>
      <c r="D30" s="220"/>
      <c r="E30" s="220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29"/>
      <c r="W30" s="129"/>
      <c r="X30" s="129"/>
      <c r="Y30" s="129"/>
      <c r="Z30" s="237"/>
      <c r="AA30" s="240"/>
      <c r="AB30" s="128"/>
      <c r="AC30" s="82"/>
      <c r="AG30" s="109"/>
      <c r="AH30" s="109"/>
      <c r="AI30" s="87"/>
      <c r="AJ30" s="59"/>
      <c r="AK30" s="29">
        <f>SUM(AK26:AK29)</f>
        <v>0</v>
      </c>
      <c r="AN30" s="24" t="s">
        <v>17</v>
      </c>
      <c r="AO30" s="25">
        <f>COUNTIF($V$31:$V$60,"②")</f>
        <v>0</v>
      </c>
      <c r="AP30" s="25">
        <f>COUNTIF($W$31:$W$60,"②")</f>
        <v>0</v>
      </c>
      <c r="AQ30" s="25">
        <f>COUNTIF($X$31:$X$60,"②")</f>
        <v>0</v>
      </c>
      <c r="AR30" s="25">
        <f>COUNTIF($Y$31:$Y$60,"②")</f>
        <v>0</v>
      </c>
      <c r="AS30" s="24">
        <f t="shared" ref="AS30:AS38" si="2">SUM(AO30:AR30)/2</f>
        <v>0</v>
      </c>
    </row>
    <row r="31" spans="1:47" ht="28.15" customHeight="1">
      <c r="A31" s="38"/>
      <c r="B31" s="38"/>
      <c r="C31" s="38"/>
      <c r="D31" s="39"/>
      <c r="E31" s="65">
        <f>$C$3</f>
        <v>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72"/>
      <c r="AG31" s="109"/>
      <c r="AH31" s="109"/>
      <c r="AK31" s="29"/>
      <c r="AN31" s="24" t="s">
        <v>18</v>
      </c>
      <c r="AO31" s="25">
        <f>COUNTIF($V$31:$V$60,"③")</f>
        <v>0</v>
      </c>
      <c r="AP31" s="25">
        <f>COUNTIF($W$31:$W$60,"③")</f>
        <v>0</v>
      </c>
      <c r="AQ31" s="25">
        <f>COUNTIF($X$31:$X$60,"③")</f>
        <v>0</v>
      </c>
      <c r="AR31" s="25">
        <f>COUNTIF($Y$31:$Y$60,"③")</f>
        <v>0</v>
      </c>
      <c r="AS31" s="24">
        <f t="shared" si="2"/>
        <v>0</v>
      </c>
    </row>
    <row r="32" spans="1:47" ht="28.15" customHeight="1">
      <c r="A32" s="38"/>
      <c r="B32" s="38"/>
      <c r="C32" s="38"/>
      <c r="D32" s="39"/>
      <c r="E32" s="65">
        <f t="shared" ref="E32:E59" si="3">$C$3</f>
        <v>0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72"/>
      <c r="AG32" s="109" t="s">
        <v>62</v>
      </c>
      <c r="AH32" s="109"/>
      <c r="AJ32" s="59"/>
      <c r="AK32" s="29">
        <v>2000</v>
      </c>
      <c r="AN32" s="24" t="s">
        <v>19</v>
      </c>
      <c r="AO32" s="25">
        <f>COUNTIF($V$31:$V$60,"④")</f>
        <v>0</v>
      </c>
      <c r="AP32" s="25">
        <f>COUNTIF($W$31:$W$60,"④")</f>
        <v>0</v>
      </c>
      <c r="AQ32" s="25">
        <f>COUNTIF($X$31:$X$60,"④")</f>
        <v>0</v>
      </c>
      <c r="AR32" s="25">
        <f>COUNTIF($Y$31:$Y$60,"④")</f>
        <v>0</v>
      </c>
      <c r="AS32" s="24">
        <f t="shared" si="2"/>
        <v>0</v>
      </c>
    </row>
    <row r="33" spans="1:45" ht="28.15" customHeight="1">
      <c r="A33" s="38"/>
      <c r="B33" s="38"/>
      <c r="C33" s="38"/>
      <c r="D33" s="39"/>
      <c r="E33" s="65">
        <f t="shared" si="3"/>
        <v>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72"/>
      <c r="AK33" s="29">
        <f>SUM(AK30:AK32)</f>
        <v>2000</v>
      </c>
      <c r="AN33" s="24" t="s">
        <v>20</v>
      </c>
      <c r="AO33" s="25">
        <f>COUNTIF($V$31:$V$60,"⑤")</f>
        <v>0</v>
      </c>
      <c r="AP33" s="25">
        <f>COUNTIF($W$31:$W$60,"⑤")</f>
        <v>0</v>
      </c>
      <c r="AQ33" s="25">
        <f>COUNTIF($X$31:$X$60,"⑤")</f>
        <v>0</v>
      </c>
      <c r="AR33" s="25">
        <f>COUNTIF($Y$31:$Y$60,"⑤")</f>
        <v>0</v>
      </c>
      <c r="AS33" s="24">
        <f t="shared" si="2"/>
        <v>0</v>
      </c>
    </row>
    <row r="34" spans="1:45" ht="28.15" customHeight="1">
      <c r="A34" s="38"/>
      <c r="B34" s="38"/>
      <c r="C34" s="38"/>
      <c r="D34" s="39"/>
      <c r="E34" s="65">
        <f t="shared" si="3"/>
        <v>0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72"/>
      <c r="AN34" s="24" t="s">
        <v>21</v>
      </c>
      <c r="AO34" s="25">
        <f>COUNTIF($V$31:$V$60,"⑥")</f>
        <v>0</v>
      </c>
      <c r="AP34" s="25">
        <f>COUNTIF($W$31:$W$60,"⑥")</f>
        <v>0</v>
      </c>
      <c r="AQ34" s="25">
        <f>COUNTIF($X$31:$X$60,"⑥")</f>
        <v>0</v>
      </c>
      <c r="AR34" s="25">
        <f>COUNTIF($Y$31:$Y$60,"⑥")</f>
        <v>0</v>
      </c>
      <c r="AS34" s="24">
        <f t="shared" si="2"/>
        <v>0</v>
      </c>
    </row>
    <row r="35" spans="1:45" ht="28.15" customHeight="1">
      <c r="A35" s="38"/>
      <c r="B35" s="38"/>
      <c r="C35" s="38"/>
      <c r="D35" s="39"/>
      <c r="E35" s="65">
        <f t="shared" si="3"/>
        <v>0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72"/>
      <c r="AN35" s="7" t="s">
        <v>22</v>
      </c>
      <c r="AO35" s="25">
        <f>COUNTIF($V$31:$V$60,"⑦")</f>
        <v>0</v>
      </c>
      <c r="AP35" s="25">
        <f>COUNTIF($W$31:$W$60,"⑦")</f>
        <v>0</v>
      </c>
      <c r="AQ35" s="25">
        <f>COUNTIF($X$31:$X$60,"⑦")</f>
        <v>0</v>
      </c>
      <c r="AR35" s="25">
        <f>COUNTIF($Y$31:$Y$60,"⑦")</f>
        <v>0</v>
      </c>
      <c r="AS35" s="24">
        <f t="shared" si="2"/>
        <v>0</v>
      </c>
    </row>
    <row r="36" spans="1:45" ht="28.15" customHeight="1">
      <c r="A36" s="38"/>
      <c r="B36" s="38"/>
      <c r="C36" s="38"/>
      <c r="D36" s="39"/>
      <c r="E36" s="65">
        <f t="shared" si="3"/>
        <v>0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72"/>
      <c r="AJ36" s="59"/>
      <c r="AN36" s="7" t="s">
        <v>23</v>
      </c>
      <c r="AO36" s="25">
        <f>COUNTIF($V$31:$V$60,"⑧")</f>
        <v>0</v>
      </c>
      <c r="AP36" s="25">
        <f>COUNTIF($W$31:$W$60,"⑧")</f>
        <v>0</v>
      </c>
      <c r="AQ36" s="25">
        <f>COUNTIF($X$31:$X$60,"⑧")</f>
        <v>0</v>
      </c>
      <c r="AR36" s="25">
        <f>COUNTIF($Y$31:$Y$60,"⑧")</f>
        <v>0</v>
      </c>
      <c r="AS36" s="24">
        <f t="shared" si="2"/>
        <v>0</v>
      </c>
    </row>
    <row r="37" spans="1:45" ht="28.15" customHeight="1">
      <c r="A37" s="38"/>
      <c r="B37" s="38"/>
      <c r="C37" s="38"/>
      <c r="D37" s="39"/>
      <c r="E37" s="65">
        <f t="shared" si="3"/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72"/>
      <c r="AJ37" s="59"/>
      <c r="AN37" s="7" t="s">
        <v>24</v>
      </c>
      <c r="AO37" s="25">
        <f>COUNTIF($V$31:$V$60,"⑨")</f>
        <v>0</v>
      </c>
      <c r="AP37" s="25">
        <f>COUNTIF($W$31:$W$60,"⑨")</f>
        <v>0</v>
      </c>
      <c r="AQ37" s="25">
        <f>COUNTIF($X$31:$X$60,"⑨")</f>
        <v>0</v>
      </c>
      <c r="AR37" s="25">
        <f>COUNTIF($Y$31:$Y$60,"⑨")</f>
        <v>0</v>
      </c>
      <c r="AS37" s="24">
        <f t="shared" si="2"/>
        <v>0</v>
      </c>
    </row>
    <row r="38" spans="1:45" ht="28.15" customHeight="1">
      <c r="A38" s="38"/>
      <c r="B38" s="38"/>
      <c r="C38" s="38"/>
      <c r="D38" s="39"/>
      <c r="E38" s="65">
        <f t="shared" si="3"/>
        <v>0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72"/>
      <c r="AJ38" s="59"/>
      <c r="AN38" s="7" t="s">
        <v>25</v>
      </c>
      <c r="AO38" s="25">
        <f>COUNTIF($V$31:$V$60,"⑨")</f>
        <v>0</v>
      </c>
      <c r="AP38" s="25">
        <f>COUNTIF($W$31:$W$60,"⑩")</f>
        <v>0</v>
      </c>
      <c r="AQ38" s="25">
        <f>COUNTIF($X$31:$X$60,"⑨")</f>
        <v>0</v>
      </c>
      <c r="AR38" s="25">
        <f>COUNTIF($Y$31:$Y$60,"⑩")</f>
        <v>0</v>
      </c>
      <c r="AS38" s="24">
        <f t="shared" si="2"/>
        <v>0</v>
      </c>
    </row>
    <row r="39" spans="1:45" ht="28.15" customHeight="1">
      <c r="A39" s="38"/>
      <c r="B39" s="38"/>
      <c r="C39" s="38"/>
      <c r="D39" s="39"/>
      <c r="E39" s="65">
        <f t="shared" si="3"/>
        <v>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72"/>
      <c r="AJ39" s="59"/>
      <c r="AN39" s="24"/>
      <c r="AO39" s="103">
        <f>SUM(AO29:AP38)</f>
        <v>0</v>
      </c>
      <c r="AP39" s="104"/>
      <c r="AQ39" s="103">
        <f>SUM(AQ29:AR38)</f>
        <v>0</v>
      </c>
      <c r="AR39" s="104"/>
      <c r="AS39" s="24">
        <f>SUM(AS29:AS38)</f>
        <v>0</v>
      </c>
    </row>
    <row r="40" spans="1:45" ht="28.15" customHeight="1">
      <c r="A40" s="38"/>
      <c r="B40" s="38"/>
      <c r="C40" s="38"/>
      <c r="D40" s="39"/>
      <c r="E40" s="65">
        <f t="shared" si="3"/>
        <v>0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72"/>
      <c r="AI40"/>
      <c r="AJ40"/>
      <c r="AK40"/>
    </row>
    <row r="41" spans="1:45" ht="28.15" customHeight="1">
      <c r="A41" s="38"/>
      <c r="B41" s="38"/>
      <c r="C41" s="38"/>
      <c r="D41" s="39"/>
      <c r="E41" s="65">
        <f t="shared" si="3"/>
        <v>0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72"/>
      <c r="AI41"/>
      <c r="AJ41"/>
      <c r="AK41"/>
    </row>
    <row r="42" spans="1:45" ht="28.15" customHeight="1">
      <c r="A42" s="38"/>
      <c r="B42" s="38"/>
      <c r="C42" s="38"/>
      <c r="D42" s="39"/>
      <c r="E42" s="65">
        <f t="shared" si="3"/>
        <v>0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72"/>
      <c r="AI42"/>
      <c r="AJ42"/>
      <c r="AK42"/>
    </row>
    <row r="43" spans="1:45" ht="28.15" customHeight="1">
      <c r="A43" s="38"/>
      <c r="B43" s="38"/>
      <c r="C43" s="38"/>
      <c r="D43" s="39"/>
      <c r="E43" s="65">
        <f t="shared" si="3"/>
        <v>0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72"/>
      <c r="AI43"/>
      <c r="AJ43"/>
      <c r="AK43"/>
    </row>
    <row r="44" spans="1:45" ht="28.15" customHeight="1">
      <c r="A44" s="38"/>
      <c r="B44" s="38"/>
      <c r="C44" s="38"/>
      <c r="D44" s="39"/>
      <c r="E44" s="65">
        <f t="shared" si="3"/>
        <v>0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72"/>
      <c r="AI44"/>
      <c r="AJ44"/>
      <c r="AK44"/>
    </row>
    <row r="45" spans="1:45" ht="28.15" customHeight="1">
      <c r="A45" s="38"/>
      <c r="B45" s="38"/>
      <c r="C45" s="38"/>
      <c r="D45" s="39"/>
      <c r="E45" s="65">
        <f t="shared" si="3"/>
        <v>0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72"/>
      <c r="AI45"/>
      <c r="AJ45"/>
      <c r="AK45"/>
    </row>
    <row r="46" spans="1:45" ht="28.15" customHeight="1">
      <c r="A46" s="38"/>
      <c r="B46" s="38"/>
      <c r="C46" s="38"/>
      <c r="D46" s="39"/>
      <c r="E46" s="65">
        <f t="shared" si="3"/>
        <v>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72"/>
      <c r="AI46"/>
      <c r="AJ46"/>
      <c r="AK46"/>
    </row>
    <row r="47" spans="1:45" ht="28.15" customHeight="1">
      <c r="A47" s="38"/>
      <c r="B47" s="38"/>
      <c r="C47" s="38"/>
      <c r="D47" s="39"/>
      <c r="E47" s="65">
        <f t="shared" si="3"/>
        <v>0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72"/>
      <c r="AI47"/>
      <c r="AJ47"/>
      <c r="AK47"/>
    </row>
    <row r="48" spans="1:45" ht="27.6" customHeight="1">
      <c r="A48" s="38"/>
      <c r="B48" s="38"/>
      <c r="C48" s="38"/>
      <c r="D48" s="39"/>
      <c r="E48" s="65">
        <f t="shared" si="3"/>
        <v>0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72"/>
      <c r="AI48"/>
      <c r="AJ48"/>
      <c r="AK48"/>
    </row>
    <row r="49" spans="1:37" ht="27.6" customHeight="1">
      <c r="A49" s="38"/>
      <c r="B49" s="38"/>
      <c r="C49" s="38"/>
      <c r="D49" s="39"/>
      <c r="E49" s="65">
        <f t="shared" si="3"/>
        <v>0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72"/>
      <c r="AI49"/>
      <c r="AJ49"/>
      <c r="AK49"/>
    </row>
    <row r="50" spans="1:37" ht="27.6" customHeight="1">
      <c r="A50" s="38"/>
      <c r="B50" s="38"/>
      <c r="C50" s="38"/>
      <c r="D50" s="39"/>
      <c r="E50" s="65">
        <f t="shared" si="3"/>
        <v>0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72"/>
      <c r="AI50"/>
      <c r="AJ50"/>
      <c r="AK50"/>
    </row>
    <row r="51" spans="1:37" ht="27.6" customHeight="1">
      <c r="A51" s="38"/>
      <c r="B51" s="38"/>
      <c r="C51" s="38"/>
      <c r="D51" s="39"/>
      <c r="E51" s="65">
        <f t="shared" si="3"/>
        <v>0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72"/>
      <c r="AI51"/>
      <c r="AJ51"/>
      <c r="AK51"/>
    </row>
    <row r="52" spans="1:37" ht="27.6" customHeight="1">
      <c r="A52" s="38"/>
      <c r="B52" s="38"/>
      <c r="C52" s="38"/>
      <c r="D52" s="39"/>
      <c r="E52" s="65">
        <f t="shared" si="3"/>
        <v>0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72"/>
      <c r="AI52"/>
      <c r="AJ52"/>
      <c r="AK52"/>
    </row>
    <row r="53" spans="1:37" ht="27.6" customHeight="1">
      <c r="A53" s="38"/>
      <c r="B53" s="38"/>
      <c r="C53" s="38"/>
      <c r="D53" s="39"/>
      <c r="E53" s="65">
        <f t="shared" si="3"/>
        <v>0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72"/>
      <c r="AI53"/>
      <c r="AJ53"/>
      <c r="AK53"/>
    </row>
    <row r="54" spans="1:37" ht="27.6" customHeight="1">
      <c r="A54" s="38"/>
      <c r="B54" s="38"/>
      <c r="C54" s="38"/>
      <c r="D54" s="39"/>
      <c r="E54" s="65">
        <f t="shared" si="3"/>
        <v>0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72"/>
      <c r="AI54"/>
      <c r="AJ54"/>
      <c r="AK54"/>
    </row>
    <row r="55" spans="1:37" ht="27.6" customHeight="1">
      <c r="A55" s="38"/>
      <c r="B55" s="38"/>
      <c r="C55" s="38"/>
      <c r="D55" s="39"/>
      <c r="E55" s="65">
        <f t="shared" si="3"/>
        <v>0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72"/>
      <c r="AI55"/>
      <c r="AJ55"/>
      <c r="AK55"/>
    </row>
    <row r="56" spans="1:37" ht="27.6" customHeight="1">
      <c r="A56" s="38"/>
      <c r="B56" s="38"/>
      <c r="C56" s="38"/>
      <c r="D56" s="39"/>
      <c r="E56" s="65">
        <f t="shared" si="3"/>
        <v>0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72"/>
      <c r="AI56"/>
      <c r="AJ56"/>
      <c r="AK56"/>
    </row>
    <row r="57" spans="1:37" ht="27.6" customHeight="1">
      <c r="A57" s="38"/>
      <c r="B57" s="38"/>
      <c r="C57" s="38"/>
      <c r="D57" s="39"/>
      <c r="E57" s="65">
        <f t="shared" si="3"/>
        <v>0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72"/>
      <c r="AI57"/>
      <c r="AJ57"/>
      <c r="AK57"/>
    </row>
    <row r="58" spans="1:37" ht="27.6" customHeight="1">
      <c r="A58" s="38"/>
      <c r="B58" s="38"/>
      <c r="C58" s="38"/>
      <c r="D58" s="39"/>
      <c r="E58" s="65">
        <f t="shared" si="3"/>
        <v>0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72"/>
      <c r="AI58"/>
      <c r="AJ58"/>
      <c r="AK58"/>
    </row>
    <row r="59" spans="1:37" ht="27.6" customHeight="1">
      <c r="A59" s="38"/>
      <c r="B59" s="38"/>
      <c r="C59" s="38"/>
      <c r="D59" s="39"/>
      <c r="E59" s="65">
        <f t="shared" si="3"/>
        <v>0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72"/>
      <c r="AI59"/>
      <c r="AJ59"/>
      <c r="AK59"/>
    </row>
    <row r="60" spans="1:37" ht="27.6" customHeight="1">
      <c r="A60" s="38"/>
      <c r="B60" s="38"/>
      <c r="C60" s="38"/>
      <c r="D60" s="39"/>
      <c r="E60" s="65">
        <f>$C$3</f>
        <v>0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72"/>
      <c r="AI60"/>
      <c r="AJ60"/>
      <c r="AK60"/>
    </row>
    <row r="61" spans="1:37" ht="15" hidden="1" customHeight="1">
      <c r="F61">
        <f>COUNTIF(F31:F60,"〇")</f>
        <v>0</v>
      </c>
      <c r="G61">
        <f t="shared" ref="G61:U61" si="4">COUNTIF(G31:G60,"〇")</f>
        <v>0</v>
      </c>
      <c r="H61">
        <f t="shared" si="4"/>
        <v>0</v>
      </c>
      <c r="I61">
        <f t="shared" si="4"/>
        <v>0</v>
      </c>
      <c r="J61">
        <f t="shared" si="4"/>
        <v>0</v>
      </c>
      <c r="K61">
        <f t="shared" si="4"/>
        <v>0</v>
      </c>
      <c r="L61">
        <f t="shared" si="4"/>
        <v>0</v>
      </c>
      <c r="M61">
        <f t="shared" si="4"/>
        <v>0</v>
      </c>
      <c r="N61">
        <f t="shared" si="4"/>
        <v>0</v>
      </c>
      <c r="O61">
        <f t="shared" si="4"/>
        <v>0</v>
      </c>
      <c r="P61">
        <f t="shared" si="4"/>
        <v>0</v>
      </c>
      <c r="Q61">
        <f t="shared" si="4"/>
        <v>0</v>
      </c>
      <c r="R61">
        <f t="shared" si="4"/>
        <v>0</v>
      </c>
      <c r="S61">
        <f t="shared" si="4"/>
        <v>0</v>
      </c>
      <c r="T61">
        <f t="shared" si="4"/>
        <v>0</v>
      </c>
      <c r="U61">
        <f t="shared" si="4"/>
        <v>0</v>
      </c>
      <c r="Z61" s="76">
        <f>COUNTIF($Z$31:$Z$60,"㋣")</f>
        <v>0</v>
      </c>
      <c r="AA61" s="76">
        <f>COUNTIF($AA$31:$AA$60,"グ1")</f>
        <v>0</v>
      </c>
      <c r="AB61" s="30">
        <f>SUM(Z61:AA61)</f>
        <v>0</v>
      </c>
      <c r="AC61" s="108">
        <f>SUM(AB61:AB62)</f>
        <v>0</v>
      </c>
    </row>
    <row r="62" spans="1:37" ht="15" hidden="1" customHeight="1">
      <c r="Z62" s="76">
        <f>COUNTIF($Z$31:$Z$60,"㋐")</f>
        <v>0</v>
      </c>
      <c r="AA62" s="76">
        <f>COUNTIF($AA$31:$AA$60,"グ2")</f>
        <v>0</v>
      </c>
      <c r="AB62" s="30">
        <f>SUM(Z62:AA62)</f>
        <v>0</v>
      </c>
      <c r="AC62" s="108"/>
    </row>
    <row r="63" spans="1:37" ht="15" hidden="1" customHeight="1">
      <c r="Z63" s="77" t="str">
        <f>_xlfn.IFS(Z61&gt;8,"",Z61=0,"0",Z61&gt;=0,1)</f>
        <v>0</v>
      </c>
      <c r="AA63" s="77" t="str">
        <f>_xlfn.IFS(AA61&gt;20,"",AA61=0,"0",AA61&gt;=0,1)</f>
        <v>0</v>
      </c>
    </row>
    <row r="64" spans="1:37" ht="15" hidden="1" customHeight="1" thickBot="1">
      <c r="Z64" s="78" t="str">
        <f>_xlfn.IFS(Z62&gt;8,"",Z62=0,"0",Z62&gt;=0,1)</f>
        <v>0</v>
      </c>
      <c r="AA64" s="78" t="str">
        <f>_xlfn.IFS(AA62&gt;30,"",AA62=0,"0",AA62&gt;=0,1)</f>
        <v>0</v>
      </c>
    </row>
    <row r="65" spans="26:27" ht="14.25" hidden="1" thickTop="1">
      <c r="Z65" s="30">
        <f>SUM(Z63:Z64)</f>
        <v>0</v>
      </c>
      <c r="AA65" s="30">
        <f>SUM(AA63:AA64)</f>
        <v>0</v>
      </c>
    </row>
  </sheetData>
  <sheetProtection algorithmName="SHA-512" hashValue="mNtI0FsV0AbgZCQBeWFzcCL0HyknfpEclPbkg5+yD1UjbYhusLuwhLj/ZmZUDNqAci1gAXzdsayamRin0dcOGQ==" saltValue="inekAVMucX+mjRr3B/iP2Q==" spinCount="100000" sheet="1" objects="1" scenarios="1"/>
  <mergeCells count="120">
    <mergeCell ref="B26:B30"/>
    <mergeCell ref="C26:C30"/>
    <mergeCell ref="D26:D30"/>
    <mergeCell ref="E26:E30"/>
    <mergeCell ref="F27:F30"/>
    <mergeCell ref="N27:N30"/>
    <mergeCell ref="O27:O30"/>
    <mergeCell ref="P27:P30"/>
    <mergeCell ref="M27:M30"/>
    <mergeCell ref="N26:Q26"/>
    <mergeCell ref="T27:T30"/>
    <mergeCell ref="U27:U30"/>
    <mergeCell ref="J26:M26"/>
    <mergeCell ref="J27:J30"/>
    <mergeCell ref="K27:K30"/>
    <mergeCell ref="L27:L30"/>
    <mergeCell ref="AB12:AF12"/>
    <mergeCell ref="AB13:AF13"/>
    <mergeCell ref="Z25:AA25"/>
    <mergeCell ref="Z26:Z30"/>
    <mergeCell ref="AA26:AA30"/>
    <mergeCell ref="Q27:Q30"/>
    <mergeCell ref="R26:U26"/>
    <mergeCell ref="R27:R30"/>
    <mergeCell ref="V27:V30"/>
    <mergeCell ref="W27:W30"/>
    <mergeCell ref="F25:U25"/>
    <mergeCell ref="V25:Y25"/>
    <mergeCell ref="X26:Y26"/>
    <mergeCell ref="X27:X30"/>
    <mergeCell ref="G27:G30"/>
    <mergeCell ref="H27:H30"/>
    <mergeCell ref="I27:I30"/>
    <mergeCell ref="F26:I26"/>
    <mergeCell ref="V26:W26"/>
    <mergeCell ref="S13:U13"/>
    <mergeCell ref="A7:B9"/>
    <mergeCell ref="D7:I7"/>
    <mergeCell ref="K7:L7"/>
    <mergeCell ref="M7:P7"/>
    <mergeCell ref="V7:W7"/>
    <mergeCell ref="A18:B20"/>
    <mergeCell ref="C18:D18"/>
    <mergeCell ref="E18:I18"/>
    <mergeCell ref="K14:L14"/>
    <mergeCell ref="K13:L13"/>
    <mergeCell ref="M15:O15"/>
    <mergeCell ref="P15:R15"/>
    <mergeCell ref="K12:L12"/>
    <mergeCell ref="C19:D20"/>
    <mergeCell ref="E19:I20"/>
    <mergeCell ref="Q18:R18"/>
    <mergeCell ref="A12:B17"/>
    <mergeCell ref="C15:I15"/>
    <mergeCell ref="C16:I17"/>
    <mergeCell ref="P16:R16"/>
    <mergeCell ref="A26:A30"/>
    <mergeCell ref="M12:O12"/>
    <mergeCell ref="X7:Z7"/>
    <mergeCell ref="C8:I9"/>
    <mergeCell ref="K8:L8"/>
    <mergeCell ref="M8:S8"/>
    <mergeCell ref="A10:B11"/>
    <mergeCell ref="C10:I11"/>
    <mergeCell ref="V8:W8"/>
    <mergeCell ref="X8:AA8"/>
    <mergeCell ref="N9:T9"/>
    <mergeCell ref="V9:W9"/>
    <mergeCell ref="X9:AD9"/>
    <mergeCell ref="X10:AD10"/>
    <mergeCell ref="M13:O13"/>
    <mergeCell ref="P13:R13"/>
    <mergeCell ref="K15:L15"/>
    <mergeCell ref="Y14:AA15"/>
    <mergeCell ref="AO25:AP25"/>
    <mergeCell ref="Y12:AA13"/>
    <mergeCell ref="C13:D14"/>
    <mergeCell ref="E13:I14"/>
    <mergeCell ref="C12:D12"/>
    <mergeCell ref="E12:I12"/>
    <mergeCell ref="P12:R12"/>
    <mergeCell ref="K24:V24"/>
    <mergeCell ref="A1:AD1"/>
    <mergeCell ref="A3:B3"/>
    <mergeCell ref="A4:B4"/>
    <mergeCell ref="C4:I4"/>
    <mergeCell ref="A5:B6"/>
    <mergeCell ref="C5:I6"/>
    <mergeCell ref="K5:N5"/>
    <mergeCell ref="V5:AA5"/>
    <mergeCell ref="K6:L6"/>
    <mergeCell ref="M6:O6"/>
    <mergeCell ref="V6:W6"/>
    <mergeCell ref="X6:AC6"/>
    <mergeCell ref="F3:G3"/>
    <mergeCell ref="H3:I3"/>
    <mergeCell ref="AQ25:AR25"/>
    <mergeCell ref="AQ26:AQ28"/>
    <mergeCell ref="AR26:AR28"/>
    <mergeCell ref="AQ39:AR39"/>
    <mergeCell ref="S12:X12"/>
    <mergeCell ref="AC61:AC62"/>
    <mergeCell ref="AG30:AH30"/>
    <mergeCell ref="AG31:AH31"/>
    <mergeCell ref="AG32:AH32"/>
    <mergeCell ref="AG27:AH27"/>
    <mergeCell ref="AG26:AH26"/>
    <mergeCell ref="S15:U15"/>
    <mergeCell ref="AO26:AO28"/>
    <mergeCell ref="AP26:AP28"/>
    <mergeCell ref="AO39:AP39"/>
    <mergeCell ref="AB18:AC18"/>
    <mergeCell ref="AB14:AF15"/>
    <mergeCell ref="V13:X13"/>
    <mergeCell ref="V15:X15"/>
    <mergeCell ref="S16:U16"/>
    <mergeCell ref="V16:X16"/>
    <mergeCell ref="AB25:AB30"/>
    <mergeCell ref="Y27:Y30"/>
    <mergeCell ref="S27:S30"/>
  </mergeCells>
  <phoneticPr fontId="1"/>
  <dataValidations count="5">
    <dataValidation type="list" allowBlank="1" showInputMessage="1" showErrorMessage="1" sqref="F24 AB31:AB60 F31:U60" xr:uid="{56178E2B-DF79-4526-A18F-092F3CFC498A}">
      <formula1>"〇,　"</formula1>
    </dataValidation>
    <dataValidation type="list" allowBlank="1" showInputMessage="1" showErrorMessage="1" sqref="V31:Y60" xr:uid="{434D8CE9-D831-4D34-ACE6-5D1FE54C8635}">
      <formula1>"①,②,③,④,⑤,⑥,⑦,⑧,⑨,⑩"</formula1>
    </dataValidation>
    <dataValidation type="list" allowBlank="1" showInputMessage="1" showErrorMessage="1" sqref="V31:Y60" xr:uid="{3910DF37-3ADE-4648-9719-12ADA3B0C7A0}">
      <formula1>"①,②,③,④,⑤,⑥,⑦,⑧,⑨"</formula1>
    </dataValidation>
    <dataValidation type="list" allowBlank="1" showInputMessage="1" showErrorMessage="1" sqref="Z31:Z60" xr:uid="{DC91B21E-EF55-4522-A90A-776520CBFF3D}">
      <formula1>"㋣,㋐"</formula1>
    </dataValidation>
    <dataValidation type="list" allowBlank="1" showInputMessage="1" showErrorMessage="1" sqref="AA31:AA60" xr:uid="{B8918B53-02BE-41FB-B2B4-11ECD4ABA3A1}">
      <formula1>"グ1,グ2"</formula1>
    </dataValidation>
  </dataValidations>
  <pageMargins left="0.23622047244094491" right="0.23622047244094491" top="0.35433070866141736" bottom="0.15748031496062992" header="0.31496062992125984" footer="0.31496062992125984"/>
  <pageSetup paperSize="9" scale="50" fitToHeight="0" orientation="portrait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IBTF東北代表選考会 </vt:lpstr>
      <vt:lpstr>'IBTF東北代表選考会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arkwmr</dc:creator>
  <cp:lastModifiedBy>MA ARAKAWA</cp:lastModifiedBy>
  <cp:lastPrinted>2024-10-29T13:52:24Z</cp:lastPrinted>
  <dcterms:created xsi:type="dcterms:W3CDTF">2019-10-01T11:19:50Z</dcterms:created>
  <dcterms:modified xsi:type="dcterms:W3CDTF">2024-11-09T13:42:05Z</dcterms:modified>
</cp:coreProperties>
</file>